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FY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<sst xmlns="http://schemas.openxmlformats.org/spreadsheetml/2006/main" count="951" uniqueCount="692">
  <si>
    <t>Law Enforcement</t>
  </si>
  <si>
    <t>Grant #</t>
  </si>
  <si>
    <t>Campbell Co. Sheriff's Ofc.</t>
  </si>
  <si>
    <t>Franklin Co. Sheriff's Ofc.</t>
  </si>
  <si>
    <t>Mecklenburg Co. Sheriff's Ofc.</t>
  </si>
  <si>
    <t>Washington Co. Sheriff's Ofc.</t>
  </si>
  <si>
    <t>Lee Co. Sheriff's Ofc.</t>
  </si>
  <si>
    <t>Scott Co. Sheriff's Ofc.</t>
  </si>
  <si>
    <t>Floyd Co. Sheriff's Ofc.</t>
  </si>
  <si>
    <t>Wise Co. Sheriff's Ofc.</t>
  </si>
  <si>
    <t>City of Roanoke Police Dept.</t>
  </si>
  <si>
    <t>Rockbridge Co. Sheriff's Ofc</t>
  </si>
  <si>
    <t>Fairfax Co. Police Dept.</t>
  </si>
  <si>
    <t>Chesterfield Co. Police Dept.</t>
  </si>
  <si>
    <t>City of Bristol Police Dept.</t>
  </si>
  <si>
    <t>STOP Award Amount by Category</t>
  </si>
  <si>
    <t>Victim Services</t>
  </si>
  <si>
    <t>Prosecution</t>
  </si>
  <si>
    <t>Courts</t>
  </si>
  <si>
    <t>Contact Person</t>
  </si>
  <si>
    <t>Telephone</t>
  </si>
  <si>
    <t>Subgrant Period</t>
  </si>
  <si>
    <t>Augusta Co./City of Staunton CA</t>
  </si>
  <si>
    <t>Gloucester Co. CA</t>
  </si>
  <si>
    <t>City of Alexandria CA</t>
  </si>
  <si>
    <t>City of Hampton CA</t>
  </si>
  <si>
    <t>Chesterfield Co. CA</t>
  </si>
  <si>
    <t>City of Charlottesville CA</t>
  </si>
  <si>
    <t>Isle of Wight Co. CA</t>
  </si>
  <si>
    <t>City of Norfolk CA</t>
  </si>
  <si>
    <t>York Co./City of Poquoson CA</t>
  </si>
  <si>
    <t>Clarke Co. CA</t>
  </si>
  <si>
    <t>City of Suffolk CA</t>
  </si>
  <si>
    <t>Louisa Co. CA</t>
  </si>
  <si>
    <t>Supreme Court of Virginia</t>
  </si>
  <si>
    <t>Rockingham Co./City of Harrisonburg CA</t>
  </si>
  <si>
    <t>Tazewell Co. CA</t>
  </si>
  <si>
    <t>City of Williamsburg/James City Co. CA</t>
  </si>
  <si>
    <t>Family Crisis Support Services</t>
  </si>
  <si>
    <t>Charlottesville SHE</t>
  </si>
  <si>
    <t>Portsmouth H.E.R Shelter</t>
  </si>
  <si>
    <t>Culpeper/SAFE</t>
  </si>
  <si>
    <t>Avalon: Ctr. for Women &amp; Children</t>
  </si>
  <si>
    <t>Prince William Co./ACTS Turning Point</t>
  </si>
  <si>
    <t>Quin Rivers CAA/Project Hope</t>
  </si>
  <si>
    <t>Southwest Va. Legal Aid</t>
  </si>
  <si>
    <t>Genieve Shelter</t>
  </si>
  <si>
    <t>New River Valley/ WRC</t>
  </si>
  <si>
    <t>Project Horizon Inc.</t>
  </si>
  <si>
    <t>Lynchburg YWCA</t>
  </si>
  <si>
    <t>Rappahannock CASA</t>
  </si>
  <si>
    <t>Page Co./Choices</t>
  </si>
  <si>
    <t>Loudoun LAWS</t>
  </si>
  <si>
    <t>Richmond Co./The Haven</t>
  </si>
  <si>
    <t>Charlottesville SARA</t>
  </si>
  <si>
    <t>VCU Center on Aging</t>
  </si>
  <si>
    <t>Office of the Attorney General</t>
  </si>
  <si>
    <t>Bedford Co. DSS</t>
  </si>
  <si>
    <t>Prince William Co. OCJS</t>
  </si>
  <si>
    <t>Virginia Poverty Law Center</t>
  </si>
  <si>
    <t>George Mason University</t>
  </si>
  <si>
    <t>Chesterfield Co. DV Center</t>
  </si>
  <si>
    <t>Roanoke/Council Community Sv</t>
  </si>
  <si>
    <t>Alexandria SARA</t>
  </si>
  <si>
    <t>Street Address</t>
  </si>
  <si>
    <t>City/State</t>
  </si>
  <si>
    <t>Zip Code</t>
  </si>
  <si>
    <t>Rustburg, VA</t>
  </si>
  <si>
    <t>24588</t>
  </si>
  <si>
    <t>Rocky Mount, VA</t>
  </si>
  <si>
    <t>Charlottesville, VA</t>
  </si>
  <si>
    <t>Richmond, VA</t>
  </si>
  <si>
    <t>P. O. Box 390</t>
  </si>
  <si>
    <t>Boydton, VA</t>
  </si>
  <si>
    <t>23917</t>
  </si>
  <si>
    <t>(434) 738-6171</t>
  </si>
  <si>
    <t>Abingdon, VA</t>
  </si>
  <si>
    <t>24210</t>
  </si>
  <si>
    <t>P. O. Box 177</t>
  </si>
  <si>
    <t>Jonesville, VA</t>
  </si>
  <si>
    <t>24263</t>
  </si>
  <si>
    <t>Inv. Jason W. Seamans</t>
  </si>
  <si>
    <t>Winchester, VA</t>
  </si>
  <si>
    <t>Gate City, VA</t>
  </si>
  <si>
    <t>Floyd, VA</t>
  </si>
  <si>
    <t>24091</t>
  </si>
  <si>
    <t>Wise, VA</t>
  </si>
  <si>
    <t>24293</t>
  </si>
  <si>
    <t>(276) 328-3566</t>
  </si>
  <si>
    <t>Roanoke, VA</t>
  </si>
  <si>
    <t>(540) 853-6889</t>
  </si>
  <si>
    <t>258 Greenhouse Road</t>
  </si>
  <si>
    <t>Lexington, VA</t>
  </si>
  <si>
    <t>24450</t>
  </si>
  <si>
    <t>(540) 463-7328</t>
  </si>
  <si>
    <t>10600 Page Avenue</t>
  </si>
  <si>
    <t>Fairfax, VA</t>
  </si>
  <si>
    <t>22030</t>
  </si>
  <si>
    <t>P. O. Box 148</t>
  </si>
  <si>
    <t>Chesterfield, VA</t>
  </si>
  <si>
    <t>23832</t>
  </si>
  <si>
    <t>Marion, VA</t>
  </si>
  <si>
    <t>245 S. 4th Street</t>
  </si>
  <si>
    <t>Wytheville, VA</t>
  </si>
  <si>
    <t>24382</t>
  </si>
  <si>
    <t>(276) 223-6103</t>
  </si>
  <si>
    <t>Bristol, VA</t>
  </si>
  <si>
    <t>24201</t>
  </si>
  <si>
    <t>(276) 645-3750</t>
  </si>
  <si>
    <t>106 N. Church Street</t>
  </si>
  <si>
    <t>Berryville, VA</t>
  </si>
  <si>
    <t>22611</t>
  </si>
  <si>
    <t>(540) 955-5111</t>
  </si>
  <si>
    <t>Staunton, VA</t>
  </si>
  <si>
    <t>24401</t>
  </si>
  <si>
    <t>23434</t>
  </si>
  <si>
    <t>Suffolk, VA</t>
  </si>
  <si>
    <t>Gloucester, VA</t>
  </si>
  <si>
    <t>23061</t>
  </si>
  <si>
    <t>(804) 693-4995</t>
  </si>
  <si>
    <t>Alexandria, VA</t>
  </si>
  <si>
    <t>22314</t>
  </si>
  <si>
    <t>(703) 838-4100</t>
  </si>
  <si>
    <t>Louisa, VA</t>
  </si>
  <si>
    <t>236 N. King Street</t>
  </si>
  <si>
    <t>Hampton, VA</t>
  </si>
  <si>
    <t>23669</t>
  </si>
  <si>
    <t>P. O.Box 25</t>
  </si>
  <si>
    <t>(804) 748-1341</t>
  </si>
  <si>
    <t>Culpeper, VA</t>
  </si>
  <si>
    <t>22701</t>
  </si>
  <si>
    <t>(540) 727-3441</t>
  </si>
  <si>
    <t>P. O. Box 911</t>
  </si>
  <si>
    <t>P. O. Box 80</t>
  </si>
  <si>
    <t>Isle of Wight, VA</t>
  </si>
  <si>
    <t>23397</t>
  </si>
  <si>
    <t>(757) 357-7403</t>
  </si>
  <si>
    <t>Norfolk, VA</t>
  </si>
  <si>
    <t>23510</t>
  </si>
  <si>
    <t>P. O. Box 40</t>
  </si>
  <si>
    <t>Yorktown, VA</t>
  </si>
  <si>
    <t>23690</t>
  </si>
  <si>
    <t>100 N. Ninth Street</t>
  </si>
  <si>
    <t>Harrisonburg, VA</t>
  </si>
  <si>
    <t>22801</t>
  </si>
  <si>
    <t>P. O. Box 946</t>
  </si>
  <si>
    <t>Tazewell, VA</t>
  </si>
  <si>
    <t>24651</t>
  </si>
  <si>
    <t>(276) 988-1244</t>
  </si>
  <si>
    <t>105 E. Market Street</t>
  </si>
  <si>
    <t>Leesburg, VA</t>
  </si>
  <si>
    <t>20176</t>
  </si>
  <si>
    <t>(703) 771-3397</t>
  </si>
  <si>
    <t>Laura Jane French</t>
  </si>
  <si>
    <t>5201 Monticello Avenue, 
Suite 4</t>
  </si>
  <si>
    <t>Williamsburg, VA</t>
  </si>
  <si>
    <t>(757) 564-2296</t>
  </si>
  <si>
    <t>22188</t>
  </si>
  <si>
    <t>(276) 889-8477</t>
  </si>
  <si>
    <t>Norton, VA</t>
  </si>
  <si>
    <t>24273</t>
  </si>
  <si>
    <t>(276) 679-7240</t>
  </si>
  <si>
    <t>P. O. Box 14268</t>
  </si>
  <si>
    <t>Washington, DC</t>
  </si>
  <si>
    <t>20044</t>
  </si>
  <si>
    <t>(202) 464-4477</t>
  </si>
  <si>
    <t>P. O. Box 3013</t>
  </si>
  <si>
    <t>(434) 963-4676</t>
  </si>
  <si>
    <t>P. O. Box 2187</t>
  </si>
  <si>
    <t>Portsmouth, VA</t>
  </si>
  <si>
    <t>(757) 485-1445</t>
  </si>
  <si>
    <t>23702</t>
  </si>
  <si>
    <t>(540) 825-8891</t>
  </si>
  <si>
    <t>P. O. Box 402</t>
  </si>
  <si>
    <t>P. O. Box 1079</t>
  </si>
  <si>
    <t>P. O. Box 74</t>
  </si>
  <si>
    <t>Dumfries, VA</t>
  </si>
  <si>
    <t>22026</t>
  </si>
  <si>
    <t>(703) 221-4460</t>
  </si>
  <si>
    <t>Donna Hogan</t>
  </si>
  <si>
    <t>P. O. Box 14</t>
  </si>
  <si>
    <t>(540) 667-6466</t>
  </si>
  <si>
    <t>23508</t>
  </si>
  <si>
    <t>5215 Colley Avenue</t>
  </si>
  <si>
    <t>(757) 625-4248</t>
  </si>
  <si>
    <t>Fredericksburg, VA</t>
  </si>
  <si>
    <t>22401</t>
  </si>
  <si>
    <t>(540) 371-1115</t>
  </si>
  <si>
    <t>P. O. Box 1007</t>
  </si>
  <si>
    <t>22402</t>
  </si>
  <si>
    <t>(540) 373-9372</t>
  </si>
  <si>
    <t>227 W. Cherry Street</t>
  </si>
  <si>
    <t>1548-C Holland Road</t>
  </si>
  <si>
    <t>(757) 925-4365</t>
  </si>
  <si>
    <t>P. O. Box 477</t>
  </si>
  <si>
    <t>24143</t>
  </si>
  <si>
    <t>(540) 639-9592</t>
  </si>
  <si>
    <t>Radford, VA</t>
  </si>
  <si>
    <t>P. O. Box 612</t>
  </si>
  <si>
    <t>(276) 625-0219</t>
  </si>
  <si>
    <t>120 Varner Lane</t>
  </si>
  <si>
    <t>(540) 463-7861</t>
  </si>
  <si>
    <t>P. O. Box 561</t>
  </si>
  <si>
    <t>Falls Church, VA</t>
  </si>
  <si>
    <t>(703) 533-3302</t>
  </si>
  <si>
    <t>626 Church Street</t>
  </si>
  <si>
    <t>Lynchburg, VA</t>
  </si>
  <si>
    <t>24504</t>
  </si>
  <si>
    <t>(434) 528-1041</t>
  </si>
  <si>
    <t>Hanover Safe Place</t>
  </si>
  <si>
    <t>629A N. Washington Highway</t>
  </si>
  <si>
    <t>Ashland, VA</t>
  </si>
  <si>
    <t>(804) 752-2728</t>
  </si>
  <si>
    <t>104 Memorial Drive</t>
  </si>
  <si>
    <t>37620</t>
  </si>
  <si>
    <t>Bristol, TN</t>
  </si>
  <si>
    <t>(540) 432-6430</t>
  </si>
  <si>
    <t>216 W. Main Street</t>
  </si>
  <si>
    <t>Luray, VA</t>
  </si>
  <si>
    <t>22835</t>
  </si>
  <si>
    <t>P. O. Drawer 352</t>
  </si>
  <si>
    <t>Martinsville, VA</t>
  </si>
  <si>
    <t>P. O. Box 1267</t>
  </si>
  <si>
    <t>Warsaw, VA</t>
  </si>
  <si>
    <t>22572</t>
  </si>
  <si>
    <t>(804) 333-1099</t>
  </si>
  <si>
    <t>(434) 295-7273</t>
  </si>
  <si>
    <t>P. O. 980229</t>
  </si>
  <si>
    <t>(804) 828-1525</t>
  </si>
  <si>
    <t>23298</t>
  </si>
  <si>
    <t>900 E. Main Street</t>
  </si>
  <si>
    <t>P. O. Box 783</t>
  </si>
  <si>
    <t>Bedford, VA</t>
  </si>
  <si>
    <t>24523</t>
  </si>
  <si>
    <t>Amy Bass</t>
  </si>
  <si>
    <t>9540 Center Street 
Suite 301</t>
  </si>
  <si>
    <t>(703) 792-4958</t>
  </si>
  <si>
    <t>Manassas, VA</t>
  </si>
  <si>
    <t>22309</t>
  </si>
  <si>
    <t>(703) 704-6727</t>
  </si>
  <si>
    <t>(804) 782-9430</t>
  </si>
  <si>
    <t>4400 University Drive MSN 2B2</t>
  </si>
  <si>
    <t>Connie J. Kirkland</t>
  </si>
  <si>
    <t>(703) 993-4364</t>
  </si>
  <si>
    <t>(540) 985-0131</t>
  </si>
  <si>
    <t>(703) 838-5030</t>
  </si>
  <si>
    <t>Augusta Co. Sheriff's Ofc.</t>
  </si>
  <si>
    <t>Russell Co. Sheriff's Ofc.</t>
  </si>
  <si>
    <t>P. O. Box 338</t>
  </si>
  <si>
    <t>Lebanon, VA</t>
  </si>
  <si>
    <t>(276) 889-8204</t>
  </si>
  <si>
    <t>Sherry Rhea</t>
  </si>
  <si>
    <t>Dep. Stephen G. Reed</t>
  </si>
  <si>
    <t>(276) 676-6031</t>
  </si>
  <si>
    <t>(703) 814-7041</t>
  </si>
  <si>
    <t>(540) 245-5057</t>
  </si>
  <si>
    <t>(434) 970-3176</t>
  </si>
  <si>
    <t>(757) 728-2638</t>
  </si>
  <si>
    <t>William L. Botts, III</t>
  </si>
  <si>
    <t>(540) 587-0970</t>
  </si>
  <si>
    <t>(804) 706-1267</t>
  </si>
  <si>
    <t>87 Court House Lane</t>
  </si>
  <si>
    <t>501 Scott Street</t>
  </si>
  <si>
    <t>P. O. Box 692</t>
  </si>
  <si>
    <t>Judy Holl</t>
  </si>
  <si>
    <t>Mary Beth Pulsifer</t>
  </si>
  <si>
    <t>118 West Davis St., Ste. 102</t>
  </si>
  <si>
    <t>Katherine Peters</t>
  </si>
  <si>
    <t>(757) 890-3401</t>
  </si>
  <si>
    <t>23187</t>
  </si>
  <si>
    <t>(757) 258-9362</t>
  </si>
  <si>
    <t>Marleisa Montgomery</t>
  </si>
  <si>
    <t>VSDVAA</t>
  </si>
  <si>
    <t>20110</t>
  </si>
  <si>
    <t>8350 Richmond Highway
Suite 507</t>
  </si>
  <si>
    <t>Susheela Varky</t>
  </si>
  <si>
    <t>Dan Merenda</t>
  </si>
  <si>
    <t>Holiday Court Suite B</t>
  </si>
  <si>
    <t>Culturally Specific</t>
  </si>
  <si>
    <t>(540) 886-5616</t>
  </si>
  <si>
    <t>Megan M. Smith</t>
  </si>
  <si>
    <t>(540) 483-6611</t>
  </si>
  <si>
    <t>(276) 386-7679 ext. 5</t>
  </si>
  <si>
    <t>Fran A. Weddle</t>
  </si>
  <si>
    <t>224 Water Street, SE, P. O. Box 916</t>
  </si>
  <si>
    <t>Pamela J. Gold</t>
  </si>
  <si>
    <t>348 Campbell Avenue, SW</t>
  </si>
  <si>
    <t>24016</t>
  </si>
  <si>
    <t>Kacey C. Kirkland</t>
  </si>
  <si>
    <t>613 S. Henry St., P. O. Box 3549</t>
  </si>
  <si>
    <t>(757) 253-5124</t>
  </si>
  <si>
    <t>P. O. Box 456, 7400 Justice Drive</t>
  </si>
  <si>
    <t>(540) 967-2205</t>
  </si>
  <si>
    <t>Julia H. Sichol</t>
  </si>
  <si>
    <t>R. Don Short</t>
  </si>
  <si>
    <t>Leigh N. Lambert</t>
  </si>
  <si>
    <t>Ivi Kolasi</t>
  </si>
  <si>
    <t>6402 Arlington Blvd, Ste. 300</t>
  </si>
  <si>
    <t>1173 W. Main Street</t>
  </si>
  <si>
    <t>Rita S. Keen</t>
  </si>
  <si>
    <t>Bonnie Fuller</t>
  </si>
  <si>
    <t>Karissa Vang</t>
  </si>
  <si>
    <t>Beverly J. Hovencamp</t>
  </si>
  <si>
    <t>Dottie Larson</t>
  </si>
  <si>
    <t>Mary R. Parsons</t>
  </si>
  <si>
    <t>Diane Eller</t>
  </si>
  <si>
    <t>Linda Ellis-Williams</t>
  </si>
  <si>
    <t>Janet Ison</t>
  </si>
  <si>
    <t>(540) 371-6771</t>
  </si>
  <si>
    <t>618 Kenmore Ave. Suite 1-A</t>
  </si>
  <si>
    <t>165 S. Main Street, Suite D., P. O. Box 1473</t>
  </si>
  <si>
    <t>Lindy L. Swinson</t>
  </si>
  <si>
    <t>24112</t>
  </si>
  <si>
    <t>Venona L. Norman</t>
  </si>
  <si>
    <t>700 E. Franklin Street, Suite 1411</t>
  </si>
  <si>
    <t>P. O. Box 1565</t>
  </si>
  <si>
    <t>DCJS</t>
  </si>
  <si>
    <t>Cyndy G. Dailey</t>
  </si>
  <si>
    <t>6400 Arlington Boulevard, Suite 110</t>
  </si>
  <si>
    <t>22041</t>
  </si>
  <si>
    <t>cdailey@nvfs.org</t>
  </si>
  <si>
    <t>jseamans@mcsova.us</t>
  </si>
  <si>
    <t>karissa@dvrp.org</t>
  </si>
  <si>
    <t>bhovencamp@shelterforhelpinemergency.org</t>
  </si>
  <si>
    <t>(804) 786-2071</t>
  </si>
  <si>
    <t>Venona.Norman@fairfaxcounty.gov</t>
  </si>
  <si>
    <t>judy.holl@alexandriava.gov</t>
  </si>
  <si>
    <t>Claudia L. Etchebarne Hernandez</t>
  </si>
  <si>
    <t>(540) 564-6128</t>
  </si>
  <si>
    <t>cetchebarne@rockinghamcountyva.gov</t>
  </si>
  <si>
    <t>20281 Rustic Lane</t>
  </si>
  <si>
    <t>Leonard S. Stewart, Jr.</t>
  </si>
  <si>
    <t>lstewart@rockbridge.net</t>
  </si>
  <si>
    <t>dshort@culpepercounty.gov</t>
  </si>
  <si>
    <t>Becky Griesse</t>
  </si>
  <si>
    <t>rebecca.griesse@alexandraiva.gov</t>
  </si>
  <si>
    <t>421 King St. Suite 400</t>
  </si>
  <si>
    <t>lindaewywca@yahoo.com</t>
  </si>
  <si>
    <t>Amy L. Wilson</t>
  </si>
  <si>
    <t>amy.wilson@yorkcounty.gov</t>
  </si>
  <si>
    <t>outreach@saracville.org</t>
  </si>
  <si>
    <t>copopo930@yahoo.com</t>
  </si>
  <si>
    <t>Beth W. Marple</t>
  </si>
  <si>
    <t>vwc@clarkecounty.gov</t>
  </si>
  <si>
    <t>msmith@franklincountyva.org</t>
  </si>
  <si>
    <t>100 E. Main Street, Room 206</t>
  </si>
  <si>
    <t>(540) 745-9334</t>
  </si>
  <si>
    <t>franfcso@swva.net</t>
  </si>
  <si>
    <t>Pamela.Gold@Roanokeva.gov</t>
  </si>
  <si>
    <t>dlarson@actspwc.org</t>
  </si>
  <si>
    <t>2601 Princess Anne Street, Suite 102</t>
  </si>
  <si>
    <t>carol@rcasa.org</t>
  </si>
  <si>
    <t>Julie M. Moyer</t>
  </si>
  <si>
    <t>julie.moyer@hanoversafeplace.om</t>
  </si>
  <si>
    <t>peters@charlottesville.org</t>
  </si>
  <si>
    <t>lfrench@wjcc-ca.hrcoxmail.com</t>
  </si>
  <si>
    <t>theshelter@comcast.net</t>
  </si>
  <si>
    <t>(276) 783-8300</t>
  </si>
  <si>
    <t>mary@svlas.org</t>
  </si>
  <si>
    <t>communityoutreach@wrcnrv.org</t>
  </si>
  <si>
    <t>502 Campbell Avenue</t>
  </si>
  <si>
    <t>danm@councilofcommunityservices.org</t>
  </si>
  <si>
    <t>(540) 743-3536</t>
  </si>
  <si>
    <t>lindy@choicesofpagecounty.org</t>
  </si>
  <si>
    <t>(571) 282-6161</t>
  </si>
  <si>
    <t>ivi@tahirih.org</t>
  </si>
  <si>
    <t>rkeen@peopleinc.net</t>
  </si>
  <si>
    <t>fcssinc@comcast.net</t>
  </si>
  <si>
    <t>sreed@washso.org</t>
  </si>
  <si>
    <t>l-n-lambert@hotmail.com</t>
  </si>
  <si>
    <t>Heather.Fuss@norfolk.gov</t>
  </si>
  <si>
    <t>sicholj@chesterfield.gov</t>
  </si>
  <si>
    <t>Kacey.Kirkland@fairfaxcounty.gov</t>
  </si>
  <si>
    <t>susheela@vplc.org</t>
  </si>
  <si>
    <t>abass@pwcgov.org</t>
  </si>
  <si>
    <t>ckirklan@gmu.edu</t>
  </si>
  <si>
    <t>genievemm@ earthlink.net</t>
  </si>
  <si>
    <t>Miles C. Bobbitt</t>
  </si>
  <si>
    <t>(434) 332-9519</t>
  </si>
  <si>
    <t>Wendy A. Copeland</t>
  </si>
  <si>
    <t>wendy@hershelter.com</t>
  </si>
  <si>
    <t>bbotts@rapplegal.com</t>
  </si>
  <si>
    <t>dianee@frc-inc.org</t>
  </si>
  <si>
    <t>1100 Bank Street</t>
  </si>
  <si>
    <t>Lawrenceville Police Dept</t>
  </si>
  <si>
    <t>Caroline Co. CA</t>
  </si>
  <si>
    <t>Anthony Spencer</t>
  </si>
  <si>
    <t>Donna Nash</t>
  </si>
  <si>
    <t>Chief Everette Gibson</t>
  </si>
  <si>
    <t>Lawrenceville, VA</t>
  </si>
  <si>
    <t>400 N. Main Street</t>
  </si>
  <si>
    <t>(434) 848-9137</t>
  </si>
  <si>
    <t>P.O. Box 1539</t>
  </si>
  <si>
    <t>(434) 455-3770</t>
  </si>
  <si>
    <t>dnash@ocalynchburg.com</t>
  </si>
  <si>
    <t>111 Ennis Street</t>
  </si>
  <si>
    <t>Bowling Green, VA</t>
  </si>
  <si>
    <t>(804) 633-7170</t>
  </si>
  <si>
    <t>aspencer@co.caroline.va.us</t>
  </si>
  <si>
    <t>Kristi VanAudenhove</t>
  </si>
  <si>
    <t>kvanaudenhove@vsdvalliance.org</t>
  </si>
  <si>
    <t>Discretionary</t>
  </si>
  <si>
    <t>Nell Cyr</t>
  </si>
  <si>
    <t>Katherine Womack</t>
  </si>
  <si>
    <t>Gregory Underwood</t>
  </si>
  <si>
    <t>Melissa McMenemy</t>
  </si>
  <si>
    <t>Rebecca Weybright</t>
  </si>
  <si>
    <t>(804) 371-0386</t>
  </si>
  <si>
    <t>Julia Fuller-Wilson</t>
  </si>
  <si>
    <t>julia.fuller-wilson@dcjs.virginia.gov</t>
  </si>
  <si>
    <t>CASC</t>
  </si>
  <si>
    <t>Subgrantee Name</t>
  </si>
  <si>
    <t>Lynchburg CA</t>
  </si>
  <si>
    <t>Culpeper CA</t>
  </si>
  <si>
    <t>Winchester Laurel Center</t>
  </si>
  <si>
    <t xml:space="preserve">Collins Center - Harrisonburg </t>
  </si>
  <si>
    <t>Empowerhouse (Formerly RCDV)</t>
  </si>
  <si>
    <t>(Q9207) Prince William Co./SAVAS</t>
  </si>
  <si>
    <t xml:space="preserve">People Inc. </t>
  </si>
  <si>
    <t>(Q9423) Washington Co. Abuse Alt.</t>
  </si>
  <si>
    <t>Office for Women &amp; Domestic and Sexual Violence Services</t>
  </si>
  <si>
    <t>Date of Award</t>
  </si>
  <si>
    <t>TOTAL</t>
  </si>
  <si>
    <t>70 East Court Street
, Ste 101</t>
  </si>
  <si>
    <t>6 E. Johnson Street, 3rd Floor</t>
  </si>
  <si>
    <t>53 Court Square, Suite 210</t>
  </si>
  <si>
    <t>520 King Street, Suite 301</t>
  </si>
  <si>
    <t>Godwin Courts Building, 150 N. Main Street</t>
  </si>
  <si>
    <t>800 E City Hall Avenue
, Suite 501</t>
  </si>
  <si>
    <t>Cyril Miller</t>
  </si>
  <si>
    <t>(804) 786-7886</t>
  </si>
  <si>
    <t>P.O. Box 208</t>
  </si>
  <si>
    <t>New Kent, VA</t>
  </si>
  <si>
    <t>(804) 966-8732</t>
  </si>
  <si>
    <t xml:space="preserve">Barbara DeChene </t>
  </si>
  <si>
    <t>PO Box 74</t>
  </si>
  <si>
    <t>Dumfries</t>
  </si>
  <si>
    <t xml:space="preserve">(703) 441-8606  </t>
  </si>
  <si>
    <t>Courtney O'Hara</t>
  </si>
  <si>
    <t>Marcus Billings</t>
  </si>
  <si>
    <t>Julia Scales</t>
  </si>
  <si>
    <t>jscales@cafv.info</t>
  </si>
  <si>
    <t>(276) 632-0529</t>
  </si>
  <si>
    <t>(757) 728-3215</t>
  </si>
  <si>
    <t xml:space="preserve">Sarah Eberle </t>
  </si>
  <si>
    <t>Sarah.Eberle@LCSJ.org</t>
  </si>
  <si>
    <t>Meredith Travers</t>
  </si>
  <si>
    <t>mtravers@suffolkva.us</t>
  </si>
  <si>
    <t>757-514-4395</t>
  </si>
  <si>
    <t>Melissa Fisher</t>
  </si>
  <si>
    <t>melissa@thecollinscenter.org</t>
  </si>
  <si>
    <t>Email</t>
  </si>
  <si>
    <t>Tana Mooney</t>
  </si>
  <si>
    <t>(804)318-8110</t>
  </si>
  <si>
    <t>(276)346-4239</t>
  </si>
  <si>
    <t>MooneyT@chesterfield.gov</t>
  </si>
  <si>
    <t>elgibson@lawrencevilleweb.com</t>
  </si>
  <si>
    <t>kwomack@gloucesterva.info</t>
  </si>
  <si>
    <t>(757) 664-4840</t>
  </si>
  <si>
    <t>nell.cyr@isleofwightus.net</t>
  </si>
  <si>
    <t>cmiller@courts.state.va.us</t>
  </si>
  <si>
    <t>Kristen Pine</t>
  </si>
  <si>
    <t>kristen.pine@ywca-shr.org</t>
  </si>
  <si>
    <t xml:space="preserve">bdechene@actspwc.us  </t>
  </si>
  <si>
    <t>oharac@vcu.edu</t>
  </si>
  <si>
    <t>L.Dudley@bedfordcountyva.gov</t>
  </si>
  <si>
    <t>L. Leanne Dudley</t>
  </si>
  <si>
    <t>MMcMenemy@oag.state.va.us</t>
  </si>
  <si>
    <t xml:space="preserve">executivedirector@abusealternativeins.org  </t>
  </si>
  <si>
    <t>(423) 652-9093</t>
  </si>
  <si>
    <t>(804) 377-0335</t>
  </si>
  <si>
    <t>Cindy Hedges</t>
  </si>
  <si>
    <t>executivedirector@safejourneys.org</t>
  </si>
  <si>
    <t>Crystal Skeeter-Davis</t>
  </si>
  <si>
    <t>grantmanager@avaloncenter.org</t>
  </si>
  <si>
    <t>Jane Sherman Chambers</t>
  </si>
  <si>
    <t>jscham@wm.edu</t>
  </si>
  <si>
    <t>Kathy Anderson</t>
  </si>
  <si>
    <t>kathya@empowerhouseva.org</t>
  </si>
  <si>
    <t>P3520</t>
  </si>
  <si>
    <t>P3521</t>
  </si>
  <si>
    <t>M4161</t>
  </si>
  <si>
    <t>Mark Edwards</t>
  </si>
  <si>
    <t>mark.edwards@bristolva.org</t>
  </si>
  <si>
    <t>blayman@sheriff.co.patrick.va.us</t>
  </si>
  <si>
    <t>Katherine Layman</t>
  </si>
  <si>
    <t>742 Commerce Street</t>
  </si>
  <si>
    <t>Stuart, VA</t>
  </si>
  <si>
    <t>(276) 694-5033</t>
  </si>
  <si>
    <t>WEBB@LANCASTERSHERIFF.NET</t>
  </si>
  <si>
    <t>William Webb</t>
  </si>
  <si>
    <t>8293 Mary Ball Road</t>
  </si>
  <si>
    <t>Lancaster, VA</t>
  </si>
  <si>
    <t>(804) 462-5111</t>
  </si>
  <si>
    <t>101 North Main Street</t>
  </si>
  <si>
    <t>(540) 437-2691</t>
  </si>
  <si>
    <t>King William County CA</t>
  </si>
  <si>
    <t>The James House</t>
  </si>
  <si>
    <t>Transitions</t>
  </si>
  <si>
    <t>Region</t>
  </si>
  <si>
    <t>ST</t>
  </si>
  <si>
    <t>V</t>
  </si>
  <si>
    <t>C</t>
  </si>
  <si>
    <t>N</t>
  </si>
  <si>
    <t>SW</t>
  </si>
  <si>
    <t>T</t>
  </si>
  <si>
    <t>Matthew Kite</t>
  </si>
  <si>
    <t>351 Courthouse Lane, Suite 120</t>
  </si>
  <si>
    <t>King William, VA</t>
  </si>
  <si>
    <t>(804) 769-4211</t>
  </si>
  <si>
    <t>mkite@kwca@gmail.com</t>
  </si>
  <si>
    <t>Chana Ramsey</t>
  </si>
  <si>
    <t>6610 Commons Drive, Ste C</t>
  </si>
  <si>
    <t>Prince George</t>
  </si>
  <si>
    <t>(804) 458-2704</t>
  </si>
  <si>
    <t>chana@thejameshouse.org</t>
  </si>
  <si>
    <t>Sanu Dieng</t>
  </si>
  <si>
    <t>sdieng@transitionsfvs.org</t>
  </si>
  <si>
    <t>1118 W Main St</t>
  </si>
  <si>
    <t>1032 Walnut Street</t>
  </si>
  <si>
    <t>Grundy, VA</t>
  </si>
  <si>
    <t>F2697</t>
  </si>
  <si>
    <t>Clarence Moser</t>
  </si>
  <si>
    <t>P.O. Box 39  118 Courthouse Lane</t>
  </si>
  <si>
    <t>(804)633-5380</t>
  </si>
  <si>
    <t>smoser@co.caroline.va.us</t>
  </si>
  <si>
    <t>(276) 935-2056</t>
  </si>
  <si>
    <t>SA Set Aside</t>
  </si>
  <si>
    <t>D3242</t>
  </si>
  <si>
    <t>Patrick Co. SO</t>
  </si>
  <si>
    <t>D3245</t>
  </si>
  <si>
    <t>Harrisonburg PD</t>
  </si>
  <si>
    <t>D3247</t>
  </si>
  <si>
    <t>Lancaster Co. SO</t>
  </si>
  <si>
    <t>J6137</t>
  </si>
  <si>
    <t>J6165</t>
  </si>
  <si>
    <t>O4704</t>
  </si>
  <si>
    <t>O4705</t>
  </si>
  <si>
    <t>P4160</t>
  </si>
  <si>
    <t>P4437</t>
  </si>
  <si>
    <t>P4439</t>
  </si>
  <si>
    <t>S3717</t>
  </si>
  <si>
    <t>T3496</t>
  </si>
  <si>
    <t>U3131</t>
  </si>
  <si>
    <t>U3153</t>
  </si>
  <si>
    <t>V9831</t>
  </si>
  <si>
    <t>V9836</t>
  </si>
  <si>
    <t>V9845</t>
  </si>
  <si>
    <t>X9215</t>
  </si>
  <si>
    <t>G2704</t>
  </si>
  <si>
    <t>Buchanan Sheriff's Office</t>
  </si>
  <si>
    <t>Caroline County Sheriff Office</t>
  </si>
  <si>
    <t>J6138</t>
  </si>
  <si>
    <t>J6141</t>
  </si>
  <si>
    <t>P4438</t>
  </si>
  <si>
    <t>U3161</t>
  </si>
  <si>
    <t>V9824</t>
  </si>
  <si>
    <t>W9342</t>
  </si>
  <si>
    <t>W9349</t>
  </si>
  <si>
    <t>W9360</t>
  </si>
  <si>
    <t>W9367</t>
  </si>
  <si>
    <t>W9370</t>
  </si>
  <si>
    <t>W9389</t>
  </si>
  <si>
    <t>W9413</t>
  </si>
  <si>
    <t>W9425</t>
  </si>
  <si>
    <t>X9223</t>
  </si>
  <si>
    <t>X9228</t>
  </si>
  <si>
    <t>C6047</t>
  </si>
  <si>
    <t>W9412</t>
  </si>
  <si>
    <t>V9826</t>
  </si>
  <si>
    <t>K5462</t>
  </si>
  <si>
    <t>X9206</t>
  </si>
  <si>
    <t>Wythe Co. CA (previously Wythe Co. SO)</t>
  </si>
  <si>
    <t>G3044</t>
  </si>
  <si>
    <t>G3046</t>
  </si>
  <si>
    <t xml:space="preserve">YWCA-SHR </t>
  </si>
  <si>
    <t>L5460</t>
  </si>
  <si>
    <t>Tahirih Justice Center No VA*</t>
  </si>
  <si>
    <t>L5925</t>
  </si>
  <si>
    <t>Northern VA Family Services/Multicultural Human Svcs. Program*</t>
  </si>
  <si>
    <t>P4435</t>
  </si>
  <si>
    <t>Q4188</t>
  </si>
  <si>
    <t>Asian Pacific Islander DV Resource Project*</t>
  </si>
  <si>
    <t>Q4191</t>
  </si>
  <si>
    <t xml:space="preserve">Q4440 </t>
  </si>
  <si>
    <t>U3129</t>
  </si>
  <si>
    <t>U3139</t>
  </si>
  <si>
    <t>U3144</t>
  </si>
  <si>
    <t>U3157</t>
  </si>
  <si>
    <t>W9430</t>
  </si>
  <si>
    <t>V9841</t>
  </si>
  <si>
    <t>V9872</t>
  </si>
  <si>
    <t>V9876</t>
  </si>
  <si>
    <t>W9334</t>
  </si>
  <si>
    <t>W9338</t>
  </si>
  <si>
    <t>W9340</t>
  </si>
  <si>
    <t>W9346</t>
  </si>
  <si>
    <t>W9365</t>
  </si>
  <si>
    <t>W9399</t>
  </si>
  <si>
    <t>W9402</t>
  </si>
  <si>
    <t>W9404</t>
  </si>
  <si>
    <t>Legal Works (formerly Rappahannock Legal Services)</t>
  </si>
  <si>
    <t>W9411</t>
  </si>
  <si>
    <t>X9202</t>
  </si>
  <si>
    <t>X9205</t>
  </si>
  <si>
    <t>X9211</t>
  </si>
  <si>
    <t>Southside Survivor Response Center (formerly CAFV)</t>
  </si>
  <si>
    <t>X9214</t>
  </si>
  <si>
    <t>X9239</t>
  </si>
  <si>
    <t>C6033</t>
  </si>
  <si>
    <t>Ayuda*</t>
  </si>
  <si>
    <t>W9352</t>
  </si>
  <si>
    <t>Family Resource Center, Inc. - Wytheville</t>
  </si>
  <si>
    <t>Yes</t>
  </si>
  <si>
    <t>J6164</t>
  </si>
  <si>
    <t>Q4192</t>
  </si>
  <si>
    <t>Q4193</t>
  </si>
  <si>
    <t>T3523</t>
  </si>
  <si>
    <t>V9848</t>
  </si>
  <si>
    <t>W9369</t>
  </si>
  <si>
    <t>W9371</t>
  </si>
  <si>
    <t>W9388</t>
  </si>
  <si>
    <t>W9393</t>
  </si>
  <si>
    <t>C6046</t>
  </si>
  <si>
    <t>T9333</t>
  </si>
  <si>
    <t>1/1/19-12/31/19</t>
  </si>
  <si>
    <t>Lindsay Cassada</t>
  </si>
  <si>
    <t>CassadaL@chesterfield.gov</t>
  </si>
  <si>
    <t>Andrew Ehrhard</t>
  </si>
  <si>
    <t>atehrhard@sheriff.rockbridge.virginia.gov</t>
  </si>
  <si>
    <t>Angel St. Clair</t>
  </si>
  <si>
    <t>angel.st.clair@buchanancounty-va.gov</t>
  </si>
  <si>
    <t>abell@hampton.gov</t>
  </si>
  <si>
    <t>Anton Bell</t>
  </si>
  <si>
    <t>Brittany Hinton</t>
  </si>
  <si>
    <t>100 West Maon Street</t>
  </si>
  <si>
    <t>bhinton@louisa.org</t>
  </si>
  <si>
    <t>Emily Walters</t>
  </si>
  <si>
    <t>ecwalters@wytheco.org</t>
  </si>
  <si>
    <t>Chris Napier</t>
  </si>
  <si>
    <t>cnapier@quirivers.org</t>
  </si>
  <si>
    <t>Ellen Yackel</t>
  </si>
  <si>
    <t>ellen.yackel@havenshelter.org</t>
  </si>
  <si>
    <t>Megan Mack</t>
  </si>
  <si>
    <t>2701 Prosperity Ave, Suite 300</t>
  </si>
  <si>
    <t>(571) 424-1446</t>
  </si>
  <si>
    <t>megan@ayuda.com</t>
  </si>
  <si>
    <t>Aaron Dove</t>
  </si>
  <si>
    <t>aaron.dove@harrisonburgva.gov</t>
  </si>
  <si>
    <t>Kathleen Jenkins</t>
  </si>
  <si>
    <t>kjenkins@co.augusta.va.us</t>
  </si>
  <si>
    <t>W9366</t>
  </si>
  <si>
    <t>VSDVVA UPLC Project</t>
  </si>
  <si>
    <t>CATEGORY PERCENTAGE</t>
  </si>
  <si>
    <t>Total Awarded</t>
  </si>
  <si>
    <t>Q4145</t>
  </si>
  <si>
    <t>V9860</t>
  </si>
  <si>
    <t>Category</t>
  </si>
  <si>
    <t># of grants</t>
  </si>
  <si>
    <t>Award</t>
  </si>
  <si>
    <t>%</t>
  </si>
  <si>
    <t>LE</t>
  </si>
  <si>
    <t>Pros</t>
  </si>
  <si>
    <t>VS</t>
  </si>
  <si>
    <t>Disc</t>
  </si>
  <si>
    <t>Sexual Assault Set Aside</t>
  </si>
  <si>
    <t>TOTAL AWARD</t>
  </si>
  <si>
    <t>D4537</t>
  </si>
  <si>
    <t>X9336</t>
  </si>
  <si>
    <t>Fed Allocation</t>
  </si>
  <si>
    <t>Admin</t>
  </si>
  <si>
    <t>Remainder</t>
  </si>
  <si>
    <t>After awards</t>
  </si>
  <si>
    <t>25% Match</t>
  </si>
  <si>
    <t>Non VS Category Amount</t>
  </si>
  <si>
    <t>bobbittmc@ci.staunton.va.us</t>
  </si>
  <si>
    <t>Dwayne Wade</t>
  </si>
  <si>
    <t>dtwade@co.campbell.va.us</t>
  </si>
  <si>
    <t>Gary Parsons</t>
  </si>
  <si>
    <t>gparsons@leecountysheriff.net</t>
  </si>
  <si>
    <t>Rachel Townsend</t>
  </si>
  <si>
    <t>336 Water Street</t>
  </si>
  <si>
    <t>rtownsend@scottcountyva.com</t>
  </si>
  <si>
    <t>Jason Stine</t>
  </si>
  <si>
    <t>j.stine@wiseso.net</t>
  </si>
  <si>
    <t>excluding Disc category</t>
  </si>
  <si>
    <t>excuding UPLC- aaairom FFY2018</t>
  </si>
  <si>
    <t>excluding UPLC- paid from FFY 2018</t>
  </si>
  <si>
    <t>including UPLC</t>
  </si>
  <si>
    <t>Total non-VS grants</t>
  </si>
  <si>
    <t>Match Required</t>
  </si>
  <si>
    <t>Accounts for UPLC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</si>
</sst>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&quot;$&quot;* #,##0.00000_);_(&quot;$&quot;* \(#,##0.00000\);_(&quot;$&quot;* &quot;-&quot;??_);_(@_)"/>
    <numFmt numFmtId="176" formatCode="mmm\-yyyy"/>
    <numFmt numFmtId="177" formatCode="&quot;$&quot;#,##0.00"/>
    <numFmt numFmtId="178" formatCode="[$-409]dddd\,\ mmmm\ dd\,\ yyyy"/>
    <numFmt numFmtId="179" formatCode="[$-409]h:mm:ss\ AM/PM"/>
    <numFmt numFmtId="180" formatCode="_([$$-409]* #,##0.00_);_([$$-409]* \(#,##0.00\);_([$$-409]* &quot;-&quot;??_);_(@_)"/>
    <numFmt numFmtId="181" formatCode="&quot;$&quot;#,##0"/>
    <numFmt numFmtId="182" formatCode="[$-409]dddd\,\ mmmm\ d\,\ yyyy"/>
    <numFmt numFmtId="183" formatCode="0.0%"/>
    <numFmt numFmtId="184" formatCode="0.000%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FF"/>
      <name val="Calibri"/>
      <family val="2"/>
    </font>
    <font>
      <sz val="12"/>
      <color rgb="FF3333FF"/>
      <name val="Calibri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6" fillId="0" borderId="10" xfId="0" applyFont="1" applyFill="1" applyBorder="1" applyAlignment="1">
      <alignment horizontal="left"/>
    </xf>
    <xf numFmtId="180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Fill="1" applyBorder="1" applyAlignment="1" quotePrefix="1">
      <alignment horizontal="left" vertical="top" wrapText="1"/>
    </xf>
    <xf numFmtId="0" fontId="46" fillId="0" borderId="10" xfId="0" applyNumberFormat="1" applyFont="1" applyFill="1" applyBorder="1" applyAlignment="1" quotePrefix="1">
      <alignment horizontal="left" vertical="top" wrapText="1"/>
    </xf>
    <xf numFmtId="0" fontId="46" fillId="0" borderId="10" xfId="0" applyNumberFormat="1" applyFont="1" applyFill="1" applyBorder="1" applyAlignment="1">
      <alignment horizontal="left" vertical="top" wrapText="1"/>
    </xf>
    <xf numFmtId="1" fontId="46" fillId="0" borderId="10" xfId="0" applyNumberFormat="1" applyFont="1" applyFill="1" applyBorder="1" applyAlignment="1">
      <alignment horizontal="left"/>
    </xf>
    <xf numFmtId="1" fontId="46" fillId="0" borderId="10" xfId="0" applyNumberFormat="1" applyFont="1" applyFill="1" applyBorder="1" applyAlignment="1" quotePrefix="1">
      <alignment horizontal="left" wrapText="1"/>
    </xf>
    <xf numFmtId="0" fontId="46" fillId="0" borderId="10" xfId="0" applyNumberFormat="1" applyFont="1" applyFill="1" applyBorder="1" applyAlignment="1">
      <alignment horizontal="left" wrapText="1"/>
    </xf>
    <xf numFmtId="164" fontId="46" fillId="0" borderId="10" xfId="44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 quotePrefix="1">
      <alignment horizontal="left" wrapText="1"/>
    </xf>
    <xf numFmtId="0" fontId="46" fillId="0" borderId="10" xfId="0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/>
    </xf>
    <xf numFmtId="0" fontId="46" fillId="33" borderId="10" xfId="0" applyNumberFormat="1" applyFont="1" applyFill="1" applyBorder="1" applyAlignment="1" quotePrefix="1">
      <alignment horizontal="left" vertical="top" wrapText="1"/>
    </xf>
    <xf numFmtId="14" fontId="46" fillId="0" borderId="10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164" fontId="47" fillId="0" borderId="10" xfId="44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80" fontId="47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46" fillId="34" borderId="10" xfId="0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17" borderId="10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8" fillId="0" borderId="10" xfId="55" applyFont="1" applyBorder="1" applyAlignment="1" applyProtection="1">
      <alignment/>
      <protection/>
    </xf>
    <xf numFmtId="0" fontId="48" fillId="0" borderId="10" xfId="0" applyFont="1" applyFill="1" applyBorder="1" applyAlignment="1">
      <alignment/>
    </xf>
    <xf numFmtId="0" fontId="48" fillId="0" borderId="10" xfId="55" applyFont="1" applyFill="1" applyBorder="1" applyAlignment="1" applyProtection="1">
      <alignment/>
      <protection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6" fillId="33" borderId="10" xfId="0" applyNumberFormat="1" applyFont="1" applyFill="1" applyBorder="1" applyAlignment="1">
      <alignment horizontal="left" vertical="top" wrapText="1"/>
    </xf>
    <xf numFmtId="0" fontId="25" fillId="0" borderId="0" xfId="55" applyFont="1" applyAlignment="1" applyProtection="1">
      <alignment/>
      <protection/>
    </xf>
    <xf numFmtId="0" fontId="26" fillId="0" borderId="10" xfId="55" applyFont="1" applyFill="1" applyBorder="1" applyAlignment="1" applyProtection="1">
      <alignment/>
      <protection/>
    </xf>
    <xf numFmtId="0" fontId="27" fillId="0" borderId="10" xfId="55" applyFont="1" applyBorder="1" applyAlignment="1" applyProtection="1">
      <alignment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14" borderId="10" xfId="0" applyFont="1" applyFill="1" applyBorder="1" applyAlignment="1">
      <alignment/>
    </xf>
    <xf numFmtId="0" fontId="4" fillId="14" borderId="10" xfId="0" applyFont="1" applyFill="1" applyBorder="1" applyAlignment="1">
      <alignment horizontal="left"/>
    </xf>
    <xf numFmtId="0" fontId="4" fillId="14" borderId="10" xfId="0" applyFont="1" applyFill="1" applyBorder="1" applyAlignment="1">
      <alignment/>
    </xf>
    <xf numFmtId="0" fontId="4" fillId="14" borderId="0" xfId="0" applyFont="1" applyFill="1" applyAlignment="1">
      <alignment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0" fontId="4" fillId="17" borderId="12" xfId="0" applyFont="1" applyFill="1" applyBorder="1" applyAlignment="1">
      <alignment/>
    </xf>
    <xf numFmtId="0" fontId="4" fillId="17" borderId="11" xfId="0" applyFont="1" applyFill="1" applyBorder="1" applyAlignment="1">
      <alignment/>
    </xf>
    <xf numFmtId="0" fontId="4" fillId="17" borderId="11" xfId="0" applyFont="1" applyFill="1" applyBorder="1" applyAlignment="1">
      <alignment wrapText="1"/>
    </xf>
    <xf numFmtId="0" fontId="4" fillId="19" borderId="12" xfId="0" applyFont="1" applyFill="1" applyBorder="1" applyAlignment="1">
      <alignment/>
    </xf>
    <xf numFmtId="0" fontId="4" fillId="19" borderId="10" xfId="0" applyFont="1" applyFill="1" applyBorder="1" applyAlignment="1">
      <alignment horizontal="left"/>
    </xf>
    <xf numFmtId="0" fontId="4" fillId="19" borderId="10" xfId="0" applyFont="1" applyFill="1" applyBorder="1" applyAlignment="1">
      <alignment/>
    </xf>
    <xf numFmtId="0" fontId="46" fillId="0" borderId="10" xfId="0" applyNumberFormat="1" applyFont="1" applyFill="1" applyBorder="1" applyAlignment="1">
      <alignment horizontal="left" vertical="top"/>
    </xf>
    <xf numFmtId="0" fontId="49" fillId="0" borderId="0" xfId="0" applyFont="1" applyAlignment="1">
      <alignment/>
    </xf>
    <xf numFmtId="0" fontId="3" fillId="33" borderId="12" xfId="0" applyFont="1" applyFill="1" applyBorder="1" applyAlignment="1">
      <alignment wrapText="1"/>
    </xf>
    <xf numFmtId="0" fontId="46" fillId="0" borderId="13" xfId="0" applyFont="1" applyBorder="1" applyAlignment="1">
      <alignment/>
    </xf>
    <xf numFmtId="0" fontId="4" fillId="17" borderId="10" xfId="0" applyFont="1" applyFill="1" applyBorder="1" applyAlignment="1">
      <alignment wrapText="1"/>
    </xf>
    <xf numFmtId="164" fontId="46" fillId="33" borderId="14" xfId="46" applyNumberFormat="1" applyFont="1" applyFill="1" applyBorder="1" applyAlignment="1">
      <alignment horizontal="right"/>
    </xf>
    <xf numFmtId="164" fontId="3" fillId="33" borderId="10" xfId="46" applyNumberFormat="1" applyFont="1" applyFill="1" applyBorder="1" applyAlignment="1">
      <alignment horizontal="right"/>
    </xf>
    <xf numFmtId="164" fontId="3" fillId="33" borderId="14" xfId="46" applyNumberFormat="1" applyFont="1" applyFill="1" applyBorder="1" applyAlignment="1">
      <alignment horizontal="right"/>
    </xf>
    <xf numFmtId="42" fontId="3" fillId="33" borderId="10" xfId="46" applyNumberFormat="1" applyFont="1" applyFill="1" applyBorder="1" applyAlignment="1">
      <alignment horizontal="right"/>
    </xf>
    <xf numFmtId="42" fontId="3" fillId="33" borderId="11" xfId="46" applyNumberFormat="1" applyFont="1" applyFill="1" applyBorder="1" applyAlignment="1">
      <alignment horizontal="right"/>
    </xf>
    <xf numFmtId="42" fontId="3" fillId="33" borderId="10" xfId="46" applyNumberFormat="1" applyFont="1" applyFill="1" applyBorder="1" applyAlignment="1">
      <alignment horizontal="left"/>
    </xf>
    <xf numFmtId="0" fontId="47" fillId="0" borderId="10" xfId="0" applyFont="1" applyBorder="1" applyAlignment="1">
      <alignment horizontal="center"/>
    </xf>
    <xf numFmtId="177" fontId="46" fillId="0" borderId="10" xfId="0" applyNumberFormat="1" applyFont="1" applyBorder="1" applyAlignment="1">
      <alignment/>
    </xf>
    <xf numFmtId="10" fontId="46" fillId="0" borderId="10" xfId="0" applyNumberFormat="1" applyFont="1" applyBorder="1" applyAlignment="1">
      <alignment/>
    </xf>
    <xf numFmtId="10" fontId="47" fillId="34" borderId="10" xfId="0" applyNumberFormat="1" applyFont="1" applyFill="1" applyBorder="1" applyAlignment="1">
      <alignment/>
    </xf>
    <xf numFmtId="177" fontId="47" fillId="0" borderId="10" xfId="0" applyNumberFormat="1" applyFont="1" applyBorder="1" applyAlignment="1">
      <alignment/>
    </xf>
    <xf numFmtId="44" fontId="3" fillId="33" borderId="10" xfId="0" applyNumberFormat="1" applyFont="1" applyFill="1" applyBorder="1" applyAlignment="1">
      <alignment horizontal="right"/>
    </xf>
    <xf numFmtId="44" fontId="3" fillId="33" borderId="15" xfId="0" applyNumberFormat="1" applyFont="1" applyFill="1" applyBorder="1" applyAlignment="1">
      <alignment/>
    </xf>
    <xf numFmtId="44" fontId="46" fillId="33" borderId="14" xfId="46" applyNumberFormat="1" applyFont="1" applyFill="1" applyBorder="1" applyAlignment="1">
      <alignment horizontal="right"/>
    </xf>
    <xf numFmtId="44" fontId="3" fillId="33" borderId="14" xfId="46" applyNumberFormat="1" applyFont="1" applyFill="1" applyBorder="1" applyAlignment="1">
      <alignment horizontal="right"/>
    </xf>
    <xf numFmtId="44" fontId="3" fillId="33" borderId="10" xfId="46" applyNumberFormat="1" applyFont="1" applyFill="1" applyBorder="1" applyAlignment="1">
      <alignment horizontal="right"/>
    </xf>
    <xf numFmtId="44" fontId="46" fillId="33" borderId="11" xfId="46" applyNumberFormat="1" applyFont="1" applyFill="1" applyBorder="1" applyAlignment="1">
      <alignment horizontal="right"/>
    </xf>
    <xf numFmtId="44" fontId="3" fillId="33" borderId="14" xfId="0" applyNumberFormat="1" applyFont="1" applyFill="1" applyBorder="1" applyAlignment="1">
      <alignment wrapText="1"/>
    </xf>
    <xf numFmtId="44" fontId="46" fillId="33" borderId="10" xfId="46" applyNumberFormat="1" applyFont="1" applyFill="1" applyBorder="1" applyAlignment="1">
      <alignment horizontal="right"/>
    </xf>
    <xf numFmtId="44" fontId="3" fillId="33" borderId="10" xfId="0" applyNumberFormat="1" applyFont="1" applyFill="1" applyBorder="1" applyAlignment="1">
      <alignment wrapText="1"/>
    </xf>
    <xf numFmtId="44" fontId="3" fillId="33" borderId="16" xfId="0" applyNumberFormat="1" applyFont="1" applyFill="1" applyBorder="1" applyAlignment="1">
      <alignment wrapText="1"/>
    </xf>
    <xf numFmtId="44" fontId="3" fillId="33" borderId="17" xfId="0" applyNumberFormat="1" applyFont="1" applyFill="1" applyBorder="1" applyAlignment="1">
      <alignment wrapText="1"/>
    </xf>
    <xf numFmtId="44" fontId="3" fillId="33" borderId="10" xfId="47" applyNumberFormat="1" applyFont="1" applyFill="1" applyBorder="1" applyAlignment="1">
      <alignment horizontal="right" wrapText="1"/>
    </xf>
    <xf numFmtId="44" fontId="46" fillId="33" borderId="13" xfId="46" applyNumberFormat="1" applyFont="1" applyFill="1" applyBorder="1" applyAlignment="1">
      <alignment horizontal="right"/>
    </xf>
    <xf numFmtId="44" fontId="3" fillId="33" borderId="10" xfId="47" applyFont="1" applyFill="1" applyBorder="1" applyAlignment="1">
      <alignment wrapText="1"/>
    </xf>
    <xf numFmtId="44" fontId="3" fillId="33" borderId="18" xfId="47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183" fontId="47" fillId="34" borderId="10" xfId="0" applyNumberFormat="1" applyFont="1" applyFill="1" applyBorder="1" applyAlignment="1">
      <alignment/>
    </xf>
    <xf numFmtId="4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/>
    </xf>
    <xf numFmtId="0" fontId="47" fillId="37" borderId="10" xfId="0" applyFont="1" applyFill="1" applyBorder="1" applyAlignment="1">
      <alignment/>
    </xf>
    <xf numFmtId="0" fontId="46" fillId="37" borderId="10" xfId="0" applyFont="1" applyFill="1" applyBorder="1" applyAlignment="1">
      <alignment/>
    </xf>
    <xf numFmtId="177" fontId="46" fillId="37" borderId="10" xfId="0" applyNumberFormat="1" applyFont="1" applyFill="1" applyBorder="1" applyAlignment="1">
      <alignment/>
    </xf>
    <xf numFmtId="10" fontId="46" fillId="37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gibson@lawrencevilleweb.com" TargetMode="External" /><Relationship Id="rId2" Type="http://schemas.openxmlformats.org/officeDocument/2006/relationships/hyperlink" Target="mailto:MooneyT@chesterfield.gov" TargetMode="External" /><Relationship Id="rId3" Type="http://schemas.openxmlformats.org/officeDocument/2006/relationships/hyperlink" Target="mailto:oharac@vcu.edu" TargetMode="External" /><Relationship Id="rId4" Type="http://schemas.openxmlformats.org/officeDocument/2006/relationships/hyperlink" Target="mailto:aspencer@co.caroline.va.us" TargetMode="External" /><Relationship Id="rId5" Type="http://schemas.openxmlformats.org/officeDocument/2006/relationships/hyperlink" Target="mailto:dnash@ocalynchburg.com" TargetMode="External" /><Relationship Id="rId6" Type="http://schemas.openxmlformats.org/officeDocument/2006/relationships/hyperlink" Target="mailto:jnorris@louisa.org" TargetMode="External" /><Relationship Id="rId7" Type="http://schemas.openxmlformats.org/officeDocument/2006/relationships/hyperlink" Target="mailto:nell.cyr@isleofwightus.net" TargetMode="External" /><Relationship Id="rId8" Type="http://schemas.openxmlformats.org/officeDocument/2006/relationships/hyperlink" Target="mailto:kristen.pine@ywca-shr.org" TargetMode="External" /><Relationship Id="rId9" Type="http://schemas.openxmlformats.org/officeDocument/2006/relationships/hyperlink" Target="mailto:executivedirector@safejourneys.org" TargetMode="External" /><Relationship Id="rId10" Type="http://schemas.openxmlformats.org/officeDocument/2006/relationships/hyperlink" Target="mailto:grantmanager@avaloncenter.org" TargetMode="External" /><Relationship Id="rId11" Type="http://schemas.openxmlformats.org/officeDocument/2006/relationships/hyperlink" Target="mailto:melissa@thecollinscenter.org" TargetMode="External" /><Relationship Id="rId12" Type="http://schemas.openxmlformats.org/officeDocument/2006/relationships/hyperlink" Target="mailto:edecarlo@quinrivers.org" TargetMode="External" /><Relationship Id="rId13" Type="http://schemas.openxmlformats.org/officeDocument/2006/relationships/hyperlink" Target="mailto:Sarah.Eberle@LCSJ.org" TargetMode="External" /><Relationship Id="rId14" Type="http://schemas.openxmlformats.org/officeDocument/2006/relationships/hyperlink" Target="mailto:jscales@cafv.info" TargetMode="External" /><Relationship Id="rId15" Type="http://schemas.openxmlformats.org/officeDocument/2006/relationships/hyperlink" Target="mailto:kvanaudenhove@vsdvalliance.org" TargetMode="External" /><Relationship Id="rId16" Type="http://schemas.openxmlformats.org/officeDocument/2006/relationships/hyperlink" Target="mailto:MMcMenemy@oag.state.va.us" TargetMode="External" /><Relationship Id="rId17" Type="http://schemas.openxmlformats.org/officeDocument/2006/relationships/hyperlink" Target="mailto:kvanaudenhove@vsdvalliance.org" TargetMode="External" /><Relationship Id="rId18" Type="http://schemas.openxmlformats.org/officeDocument/2006/relationships/hyperlink" Target="mailto:plsumpter@lee911.org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zoomScalePageLayoutView="0" workbookViewId="0" topLeftCell="A88">
      <selection activeCell="X13" sqref="X13"/>
    </sheetView>
  </sheetViews>
  <sheetFormatPr defaultColWidth="9.140625" defaultRowHeight="12.75"/>
  <cols>
    <col min="1" max="1" width="9.140625" style="4" customWidth="1"/>
    <col min="2" max="2" width="57.8515625" style="4" bestFit="1" customWidth="1"/>
    <col min="3" max="3" width="20.7109375" style="4" customWidth="1"/>
    <col min="4" max="4" width="18.7109375" style="4" customWidth="1"/>
    <col min="5" max="5" width="15.7109375" style="4" customWidth="1"/>
    <col min="6" max="6" width="18.28125" style="4" customWidth="1"/>
    <col min="7" max="7" width="16.00390625" style="4" customWidth="1"/>
    <col min="8" max="8" width="19.421875" style="4" bestFit="1" customWidth="1"/>
    <col min="9" max="9" width="32.28125" style="4" customWidth="1"/>
    <col min="10" max="10" width="42.57421875" style="4" customWidth="1"/>
    <col min="11" max="11" width="18.57421875" style="4" customWidth="1"/>
    <col min="12" max="12" width="11.00390625" style="4" customWidth="1"/>
    <col min="13" max="13" width="17.00390625" style="4" customWidth="1"/>
    <col min="14" max="14" width="20.8515625" style="4" customWidth="1"/>
    <col min="15" max="15" width="21.28125" style="4" customWidth="1"/>
    <col min="16" max="16" width="36.421875" style="4" customWidth="1"/>
    <col min="17" max="22" width="9.140625" style="4" customWidth="1"/>
    <col min="23" max="23" width="13.8515625" style="4" bestFit="1" customWidth="1"/>
    <col min="24" max="24" width="14.28125" style="4" bestFit="1" customWidth="1"/>
    <col min="25" max="16384" width="9.140625" style="4" customWidth="1"/>
  </cols>
  <sheetData>
    <row r="1" spans="1:18" s="21" customFormat="1" ht="31.5">
      <c r="A1" s="41" t="s">
        <v>1</v>
      </c>
      <c r="B1" s="41" t="s">
        <v>411</v>
      </c>
      <c r="C1" s="110" t="s">
        <v>15</v>
      </c>
      <c r="D1" s="110"/>
      <c r="E1" s="110"/>
      <c r="F1" s="110"/>
      <c r="G1" s="110"/>
      <c r="H1" s="41" t="s">
        <v>421</v>
      </c>
      <c r="I1" s="41" t="s">
        <v>19</v>
      </c>
      <c r="J1" s="19" t="s">
        <v>64</v>
      </c>
      <c r="K1" s="19" t="s">
        <v>65</v>
      </c>
      <c r="L1" s="19" t="s">
        <v>66</v>
      </c>
      <c r="M1" s="19" t="s">
        <v>20</v>
      </c>
      <c r="N1" s="20" t="s">
        <v>21</v>
      </c>
      <c r="O1" s="19" t="s">
        <v>278</v>
      </c>
      <c r="P1" s="41" t="s">
        <v>451</v>
      </c>
      <c r="Q1" s="41" t="s">
        <v>499</v>
      </c>
      <c r="R1" s="42" t="s">
        <v>527</v>
      </c>
    </row>
    <row r="2" spans="1:25" ht="15.75">
      <c r="A2" s="22"/>
      <c r="B2" s="22"/>
      <c r="C2" s="26" t="s">
        <v>0</v>
      </c>
      <c r="D2" s="27" t="s">
        <v>17</v>
      </c>
      <c r="E2" s="28" t="s">
        <v>18</v>
      </c>
      <c r="F2" s="29" t="s">
        <v>16</v>
      </c>
      <c r="G2" s="30" t="s">
        <v>401</v>
      </c>
      <c r="H2" s="22"/>
      <c r="I2" s="22"/>
      <c r="J2" s="22"/>
      <c r="K2" s="22"/>
      <c r="L2" s="22"/>
      <c r="M2" s="22"/>
      <c r="N2" s="22"/>
      <c r="O2" s="22"/>
      <c r="P2" s="22"/>
      <c r="Q2" s="22"/>
      <c r="V2" s="111" t="s">
        <v>665</v>
      </c>
      <c r="W2" s="112"/>
      <c r="X2" s="112"/>
      <c r="Y2" s="113"/>
    </row>
    <row r="3" spans="1:25" ht="15.75">
      <c r="A3" s="51" t="s">
        <v>528</v>
      </c>
      <c r="B3" s="43" t="s">
        <v>529</v>
      </c>
      <c r="C3" s="81">
        <v>40000</v>
      </c>
      <c r="H3" s="17">
        <v>43466</v>
      </c>
      <c r="I3" s="2" t="s">
        <v>485</v>
      </c>
      <c r="J3" s="2" t="s">
        <v>486</v>
      </c>
      <c r="K3" s="2" t="s">
        <v>487</v>
      </c>
      <c r="L3" s="5">
        <v>24171</v>
      </c>
      <c r="M3" s="6" t="s">
        <v>488</v>
      </c>
      <c r="N3" s="35" t="s">
        <v>625</v>
      </c>
      <c r="P3" s="32" t="s">
        <v>484</v>
      </c>
      <c r="Q3" s="15" t="s">
        <v>504</v>
      </c>
      <c r="V3" s="76" t="s">
        <v>657</v>
      </c>
      <c r="W3" s="76" t="s">
        <v>658</v>
      </c>
      <c r="X3" s="76" t="s">
        <v>659</v>
      </c>
      <c r="Y3" s="76" t="s">
        <v>660</v>
      </c>
    </row>
    <row r="4" spans="1:25" ht="15.75">
      <c r="A4" s="51" t="s">
        <v>530</v>
      </c>
      <c r="B4" s="43" t="s">
        <v>531</v>
      </c>
      <c r="C4" s="81">
        <v>40000</v>
      </c>
      <c r="H4" s="17">
        <v>43466</v>
      </c>
      <c r="I4" s="2" t="s">
        <v>647</v>
      </c>
      <c r="J4" s="2" t="s">
        <v>494</v>
      </c>
      <c r="K4" s="2" t="s">
        <v>143</v>
      </c>
      <c r="L4" s="5">
        <v>22801</v>
      </c>
      <c r="M4" s="6" t="s">
        <v>495</v>
      </c>
      <c r="N4" s="35" t="s">
        <v>625</v>
      </c>
      <c r="P4" s="32" t="s">
        <v>648</v>
      </c>
      <c r="Q4" s="15" t="s">
        <v>501</v>
      </c>
      <c r="R4" s="4" t="s">
        <v>613</v>
      </c>
      <c r="V4" s="21" t="s">
        <v>661</v>
      </c>
      <c r="W4" s="4">
        <v>5</v>
      </c>
      <c r="X4" s="77">
        <f>SUM(C4+C7+C8+C23+C24)</f>
        <v>200930</v>
      </c>
      <c r="Y4" s="78">
        <f>SUM(X4/X12)</f>
        <v>0.054874378556470385</v>
      </c>
    </row>
    <row r="5" spans="1:25" ht="15.75">
      <c r="A5" s="51" t="s">
        <v>532</v>
      </c>
      <c r="B5" s="43" t="s">
        <v>533</v>
      </c>
      <c r="C5" s="82">
        <v>34228</v>
      </c>
      <c r="H5" s="17">
        <v>43466</v>
      </c>
      <c r="I5" s="2" t="s">
        <v>490</v>
      </c>
      <c r="J5" s="2" t="s">
        <v>491</v>
      </c>
      <c r="K5" s="2" t="s">
        <v>492</v>
      </c>
      <c r="L5" s="5">
        <v>22503</v>
      </c>
      <c r="M5" s="6" t="s">
        <v>493</v>
      </c>
      <c r="N5" s="35" t="s">
        <v>625</v>
      </c>
      <c r="P5" s="32" t="s">
        <v>489</v>
      </c>
      <c r="Q5" s="15" t="s">
        <v>505</v>
      </c>
      <c r="V5" s="21" t="s">
        <v>662</v>
      </c>
      <c r="W5" s="4">
        <v>2</v>
      </c>
      <c r="X5" s="77">
        <f>SUM(D36+D45)</f>
        <v>122950</v>
      </c>
      <c r="Y5" s="78">
        <f>SUM(X5/X12)</f>
        <v>0.03357788704284096</v>
      </c>
    </row>
    <row r="6" spans="1:25" ht="15.75">
      <c r="A6" s="52" t="s">
        <v>534</v>
      </c>
      <c r="B6" s="44" t="s">
        <v>384</v>
      </c>
      <c r="C6" s="83">
        <v>35762</v>
      </c>
      <c r="H6" s="17">
        <v>43466</v>
      </c>
      <c r="I6" s="2" t="s">
        <v>388</v>
      </c>
      <c r="J6" s="2" t="s">
        <v>390</v>
      </c>
      <c r="K6" s="2" t="s">
        <v>389</v>
      </c>
      <c r="L6" s="8">
        <v>23868</v>
      </c>
      <c r="M6" s="2" t="s">
        <v>391</v>
      </c>
      <c r="N6" s="35" t="s">
        <v>625</v>
      </c>
      <c r="P6" s="31" t="s">
        <v>456</v>
      </c>
      <c r="Q6" s="15" t="s">
        <v>502</v>
      </c>
      <c r="V6" s="21" t="s">
        <v>18</v>
      </c>
      <c r="W6" s="4">
        <v>1</v>
      </c>
      <c r="X6" s="77">
        <f>E47</f>
        <v>155187</v>
      </c>
      <c r="Y6" s="78">
        <f>SUM(X6/X12)</f>
        <v>0.042381875205509234</v>
      </c>
    </row>
    <row r="7" spans="1:26" ht="15.75">
      <c r="A7" s="52" t="s">
        <v>535</v>
      </c>
      <c r="B7" s="44" t="s">
        <v>316</v>
      </c>
      <c r="C7" s="84">
        <v>26129</v>
      </c>
      <c r="H7" s="17">
        <v>43466</v>
      </c>
      <c r="I7" s="2" t="s">
        <v>408</v>
      </c>
      <c r="J7" s="2" t="s">
        <v>383</v>
      </c>
      <c r="K7" s="2" t="s">
        <v>71</v>
      </c>
      <c r="L7" s="5">
        <v>23219</v>
      </c>
      <c r="M7" s="7" t="s">
        <v>407</v>
      </c>
      <c r="N7" s="35" t="s">
        <v>625</v>
      </c>
      <c r="P7" s="31" t="s">
        <v>409</v>
      </c>
      <c r="Q7" s="15" t="s">
        <v>500</v>
      </c>
      <c r="R7" s="4" t="s">
        <v>613</v>
      </c>
      <c r="V7" s="21" t="s">
        <v>663</v>
      </c>
      <c r="W7" s="4">
        <v>9</v>
      </c>
      <c r="X7" s="77">
        <f>SUM(F48+F50+F61+F68+F69+F70+F71+F78)</f>
        <v>284017</v>
      </c>
      <c r="Y7" s="78">
        <f>SUM(X7/X12)</f>
        <v>0.07756560182388418</v>
      </c>
      <c r="Z7" s="4" t="s">
        <v>686</v>
      </c>
    </row>
    <row r="8" spans="1:25" ht="15.75">
      <c r="A8" s="52" t="s">
        <v>536</v>
      </c>
      <c r="B8" s="44" t="s">
        <v>246</v>
      </c>
      <c r="C8" s="85">
        <v>15234</v>
      </c>
      <c r="H8" s="17">
        <v>43466</v>
      </c>
      <c r="I8" s="2" t="s">
        <v>377</v>
      </c>
      <c r="J8" s="2" t="s">
        <v>277</v>
      </c>
      <c r="K8" s="2" t="s">
        <v>113</v>
      </c>
      <c r="L8" s="9">
        <v>24401</v>
      </c>
      <c r="M8" s="12" t="s">
        <v>279</v>
      </c>
      <c r="N8" s="35" t="s">
        <v>625</v>
      </c>
      <c r="P8" s="32" t="s">
        <v>675</v>
      </c>
      <c r="Q8" s="15" t="s">
        <v>501</v>
      </c>
      <c r="R8" s="4" t="s">
        <v>613</v>
      </c>
      <c r="V8" s="105" t="s">
        <v>664</v>
      </c>
      <c r="W8" s="106">
        <v>5</v>
      </c>
      <c r="X8" s="107">
        <f>SUM(G84+G83+G88+G91+G92)</f>
        <v>146366</v>
      </c>
      <c r="Y8" s="108">
        <f>SUM(X8/X12)</f>
        <v>0.03997284274023961</v>
      </c>
    </row>
    <row r="9" spans="1:25" ht="15.75">
      <c r="A9" s="52" t="s">
        <v>537</v>
      </c>
      <c r="B9" s="44" t="s">
        <v>247</v>
      </c>
      <c r="C9" s="85">
        <v>24882</v>
      </c>
      <c r="H9" s="17">
        <v>43466</v>
      </c>
      <c r="I9" s="2" t="s">
        <v>251</v>
      </c>
      <c r="J9" s="2" t="s">
        <v>248</v>
      </c>
      <c r="K9" s="2" t="s">
        <v>249</v>
      </c>
      <c r="L9" s="8">
        <v>24266</v>
      </c>
      <c r="M9" s="2" t="s">
        <v>250</v>
      </c>
      <c r="N9" s="35" t="s">
        <v>625</v>
      </c>
      <c r="P9" s="32" t="s">
        <v>341</v>
      </c>
      <c r="Q9" s="15" t="s">
        <v>504</v>
      </c>
      <c r="V9" s="21" t="s">
        <v>422</v>
      </c>
      <c r="W9" s="4">
        <f>SUM(W4:W8)</f>
        <v>22</v>
      </c>
      <c r="X9" s="80">
        <f>SUM(X4:X8)</f>
        <v>909450</v>
      </c>
      <c r="Y9" s="79">
        <f>SUM(Y4:Y8)</f>
        <v>0.24837258536894435</v>
      </c>
    </row>
    <row r="10" spans="1:26" ht="15.75">
      <c r="A10" s="52" t="s">
        <v>538</v>
      </c>
      <c r="B10" s="44" t="s">
        <v>4</v>
      </c>
      <c r="C10" s="85">
        <v>42920</v>
      </c>
      <c r="H10" s="17">
        <v>43466</v>
      </c>
      <c r="I10" s="2" t="s">
        <v>81</v>
      </c>
      <c r="J10" s="2" t="s">
        <v>72</v>
      </c>
      <c r="K10" s="2" t="s">
        <v>73</v>
      </c>
      <c r="L10" s="5" t="s">
        <v>74</v>
      </c>
      <c r="M10" s="6" t="s">
        <v>75</v>
      </c>
      <c r="N10" s="35" t="s">
        <v>625</v>
      </c>
      <c r="P10" s="32" t="s">
        <v>321</v>
      </c>
      <c r="Q10" s="15" t="s">
        <v>502</v>
      </c>
      <c r="X10" s="77">
        <f>SUM(X4:X7)</f>
        <v>763084</v>
      </c>
      <c r="Y10" s="78">
        <f>SUM(X10/X12)</f>
        <v>0.20839974262870475</v>
      </c>
      <c r="Z10" s="4" t="s">
        <v>685</v>
      </c>
    </row>
    <row r="11" spans="1:17" ht="15.75">
      <c r="A11" s="52" t="s">
        <v>539</v>
      </c>
      <c r="B11" s="44" t="s">
        <v>2</v>
      </c>
      <c r="C11" s="85">
        <v>31783</v>
      </c>
      <c r="H11" s="17">
        <v>43466</v>
      </c>
      <c r="I11" s="2" t="s">
        <v>676</v>
      </c>
      <c r="J11" s="13" t="s">
        <v>261</v>
      </c>
      <c r="K11" s="13" t="s">
        <v>67</v>
      </c>
      <c r="L11" s="5" t="s">
        <v>68</v>
      </c>
      <c r="M11" s="6" t="s">
        <v>378</v>
      </c>
      <c r="N11" s="35" t="s">
        <v>625</v>
      </c>
      <c r="P11" s="32" t="s">
        <v>677</v>
      </c>
      <c r="Q11" s="15" t="s">
        <v>502</v>
      </c>
    </row>
    <row r="12" spans="1:24" ht="15.75">
      <c r="A12" s="52" t="s">
        <v>540</v>
      </c>
      <c r="B12" s="44" t="s">
        <v>3</v>
      </c>
      <c r="C12" s="85">
        <v>35390</v>
      </c>
      <c r="H12" s="17">
        <v>43466</v>
      </c>
      <c r="I12" s="2" t="s">
        <v>280</v>
      </c>
      <c r="J12" s="6" t="s">
        <v>423</v>
      </c>
      <c r="K12" s="2" t="s">
        <v>69</v>
      </c>
      <c r="L12" s="9">
        <v>24151</v>
      </c>
      <c r="M12" s="10" t="s">
        <v>281</v>
      </c>
      <c r="N12" s="35" t="s">
        <v>625</v>
      </c>
      <c r="P12" s="32" t="s">
        <v>344</v>
      </c>
      <c r="Q12" s="15" t="s">
        <v>504</v>
      </c>
      <c r="W12" s="4" t="s">
        <v>666</v>
      </c>
      <c r="X12" s="77">
        <v>3661636</v>
      </c>
    </row>
    <row r="13" spans="1:17" ht="15.75">
      <c r="A13" s="52" t="s">
        <v>541</v>
      </c>
      <c r="B13" s="44" t="s">
        <v>5</v>
      </c>
      <c r="C13" s="85">
        <v>27811</v>
      </c>
      <c r="H13" s="17">
        <v>43466</v>
      </c>
      <c r="I13" s="2" t="s">
        <v>252</v>
      </c>
      <c r="J13" s="2" t="s">
        <v>330</v>
      </c>
      <c r="K13" s="2" t="s">
        <v>76</v>
      </c>
      <c r="L13" s="5" t="s">
        <v>77</v>
      </c>
      <c r="M13" s="6" t="s">
        <v>253</v>
      </c>
      <c r="N13" s="35" t="s">
        <v>625</v>
      </c>
      <c r="P13" s="32" t="s">
        <v>368</v>
      </c>
      <c r="Q13" s="15" t="s">
        <v>504</v>
      </c>
    </row>
    <row r="14" spans="1:17" ht="15.75">
      <c r="A14" s="52" t="s">
        <v>542</v>
      </c>
      <c r="B14" s="44" t="s">
        <v>6</v>
      </c>
      <c r="C14" s="85">
        <v>36056</v>
      </c>
      <c r="H14" s="17">
        <v>43466</v>
      </c>
      <c r="I14" s="35" t="s">
        <v>678</v>
      </c>
      <c r="J14" s="2" t="s">
        <v>78</v>
      </c>
      <c r="K14" s="2" t="s">
        <v>79</v>
      </c>
      <c r="L14" s="5" t="s">
        <v>80</v>
      </c>
      <c r="M14" s="2" t="s">
        <v>454</v>
      </c>
      <c r="N14" s="35" t="s">
        <v>625</v>
      </c>
      <c r="P14" s="31" t="s">
        <v>679</v>
      </c>
      <c r="Q14" s="15" t="s">
        <v>504</v>
      </c>
    </row>
    <row r="15" spans="1:17" ht="15.75">
      <c r="A15" s="52" t="s">
        <v>479</v>
      </c>
      <c r="B15" s="44" t="s">
        <v>7</v>
      </c>
      <c r="C15" s="85">
        <v>27544</v>
      </c>
      <c r="H15" s="17">
        <v>43466</v>
      </c>
      <c r="I15" s="2" t="s">
        <v>680</v>
      </c>
      <c r="J15" s="2" t="s">
        <v>681</v>
      </c>
      <c r="K15" s="2" t="s">
        <v>83</v>
      </c>
      <c r="L15" s="8">
        <v>24251</v>
      </c>
      <c r="M15" s="11" t="s">
        <v>282</v>
      </c>
      <c r="N15" s="35" t="s">
        <v>625</v>
      </c>
      <c r="P15" s="32" t="s">
        <v>682</v>
      </c>
      <c r="Q15" s="15" t="s">
        <v>504</v>
      </c>
    </row>
    <row r="16" spans="1:17" ht="15.75">
      <c r="A16" s="52" t="s">
        <v>480</v>
      </c>
      <c r="B16" s="44" t="s">
        <v>8</v>
      </c>
      <c r="C16" s="85">
        <v>31000</v>
      </c>
      <c r="H16" s="17">
        <v>43466</v>
      </c>
      <c r="I16" s="2" t="s">
        <v>283</v>
      </c>
      <c r="J16" s="2" t="s">
        <v>345</v>
      </c>
      <c r="K16" s="2" t="s">
        <v>84</v>
      </c>
      <c r="L16" s="5" t="s">
        <v>85</v>
      </c>
      <c r="M16" s="6" t="s">
        <v>346</v>
      </c>
      <c r="N16" s="35" t="s">
        <v>625</v>
      </c>
      <c r="P16" s="32" t="s">
        <v>347</v>
      </c>
      <c r="Q16" s="15" t="s">
        <v>504</v>
      </c>
    </row>
    <row r="17" spans="1:17" ht="15.75">
      <c r="A17" s="52" t="s">
        <v>543</v>
      </c>
      <c r="B17" s="44" t="s">
        <v>9</v>
      </c>
      <c r="C17" s="85">
        <v>24950</v>
      </c>
      <c r="H17" s="17">
        <v>43466</v>
      </c>
      <c r="I17" s="2" t="s">
        <v>683</v>
      </c>
      <c r="J17" s="2" t="s">
        <v>284</v>
      </c>
      <c r="K17" s="2" t="s">
        <v>86</v>
      </c>
      <c r="L17" s="5" t="s">
        <v>87</v>
      </c>
      <c r="M17" s="6" t="s">
        <v>88</v>
      </c>
      <c r="N17" s="35" t="s">
        <v>625</v>
      </c>
      <c r="P17" s="32" t="s">
        <v>684</v>
      </c>
      <c r="Q17" s="15" t="s">
        <v>504</v>
      </c>
    </row>
    <row r="18" spans="1:17" ht="15.75">
      <c r="A18" s="52" t="s">
        <v>544</v>
      </c>
      <c r="B18" s="44" t="s">
        <v>10</v>
      </c>
      <c r="C18" s="85">
        <v>28193</v>
      </c>
      <c r="H18" s="17">
        <v>43466</v>
      </c>
      <c r="I18" s="2" t="s">
        <v>285</v>
      </c>
      <c r="J18" s="2" t="s">
        <v>286</v>
      </c>
      <c r="K18" s="2" t="s">
        <v>89</v>
      </c>
      <c r="L18" s="5" t="s">
        <v>287</v>
      </c>
      <c r="M18" s="6" t="s">
        <v>90</v>
      </c>
      <c r="N18" s="35" t="s">
        <v>625</v>
      </c>
      <c r="P18" s="32" t="s">
        <v>348</v>
      </c>
      <c r="Q18" s="15" t="s">
        <v>504</v>
      </c>
    </row>
    <row r="19" spans="1:17" ht="15.75">
      <c r="A19" s="52" t="s">
        <v>545</v>
      </c>
      <c r="B19" s="44" t="s">
        <v>11</v>
      </c>
      <c r="C19" s="85">
        <v>31787</v>
      </c>
      <c r="H19" s="17">
        <v>43466</v>
      </c>
      <c r="I19" s="2" t="s">
        <v>628</v>
      </c>
      <c r="J19" s="2" t="s">
        <v>91</v>
      </c>
      <c r="K19" s="2" t="s">
        <v>92</v>
      </c>
      <c r="L19" s="5" t="s">
        <v>93</v>
      </c>
      <c r="M19" s="6" t="s">
        <v>94</v>
      </c>
      <c r="N19" s="35" t="s">
        <v>625</v>
      </c>
      <c r="P19" s="32" t="s">
        <v>629</v>
      </c>
      <c r="Q19" s="15" t="s">
        <v>501</v>
      </c>
    </row>
    <row r="20" spans="1:17" ht="15.75">
      <c r="A20" s="52" t="s">
        <v>546</v>
      </c>
      <c r="B20" s="44" t="s">
        <v>12</v>
      </c>
      <c r="C20" s="85">
        <v>39745</v>
      </c>
      <c r="H20" s="17">
        <v>43466</v>
      </c>
      <c r="I20" s="2" t="s">
        <v>288</v>
      </c>
      <c r="J20" s="2" t="s">
        <v>95</v>
      </c>
      <c r="K20" s="2" t="s">
        <v>96</v>
      </c>
      <c r="L20" s="5" t="s">
        <v>97</v>
      </c>
      <c r="M20" s="6" t="s">
        <v>254</v>
      </c>
      <c r="N20" s="35" t="s">
        <v>625</v>
      </c>
      <c r="P20" s="32" t="s">
        <v>372</v>
      </c>
      <c r="Q20" s="15" t="s">
        <v>503</v>
      </c>
    </row>
    <row r="21" spans="1:17" ht="15.75">
      <c r="A21" s="52" t="s">
        <v>547</v>
      </c>
      <c r="B21" s="44" t="s">
        <v>13</v>
      </c>
      <c r="C21" s="85">
        <v>35197</v>
      </c>
      <c r="H21" s="17">
        <v>43466</v>
      </c>
      <c r="I21" s="2" t="s">
        <v>452</v>
      </c>
      <c r="J21" s="2" t="s">
        <v>98</v>
      </c>
      <c r="K21" s="2" t="s">
        <v>99</v>
      </c>
      <c r="L21" s="5" t="s">
        <v>100</v>
      </c>
      <c r="M21" s="6" t="s">
        <v>453</v>
      </c>
      <c r="N21" s="35" t="s">
        <v>625</v>
      </c>
      <c r="P21" s="33" t="s">
        <v>455</v>
      </c>
      <c r="Q21" s="15" t="s">
        <v>502</v>
      </c>
    </row>
    <row r="22" spans="1:17" ht="15.75">
      <c r="A22" s="52" t="s">
        <v>548</v>
      </c>
      <c r="B22" s="44" t="s">
        <v>14</v>
      </c>
      <c r="C22" s="85">
        <v>21771</v>
      </c>
      <c r="H22" s="17">
        <v>43466</v>
      </c>
      <c r="I22" s="2" t="s">
        <v>482</v>
      </c>
      <c r="J22" s="2" t="s">
        <v>262</v>
      </c>
      <c r="K22" s="2" t="s">
        <v>106</v>
      </c>
      <c r="L22" s="5" t="s">
        <v>107</v>
      </c>
      <c r="M22" s="6" t="s">
        <v>108</v>
      </c>
      <c r="N22" s="35" t="s">
        <v>625</v>
      </c>
      <c r="P22" s="32" t="s">
        <v>483</v>
      </c>
      <c r="Q22" s="15" t="s">
        <v>504</v>
      </c>
    </row>
    <row r="23" spans="1:18" ht="15.75">
      <c r="A23" s="52" t="s">
        <v>655</v>
      </c>
      <c r="B23" s="45" t="s">
        <v>55</v>
      </c>
      <c r="C23" s="86">
        <v>82263</v>
      </c>
      <c r="H23" s="17">
        <v>43466</v>
      </c>
      <c r="I23" s="2" t="s">
        <v>438</v>
      </c>
      <c r="J23" s="2" t="s">
        <v>227</v>
      </c>
      <c r="K23" s="2" t="s">
        <v>71</v>
      </c>
      <c r="L23" s="6" t="s">
        <v>229</v>
      </c>
      <c r="M23" s="6" t="s">
        <v>228</v>
      </c>
      <c r="N23" s="35" t="s">
        <v>625</v>
      </c>
      <c r="P23" s="31" t="s">
        <v>464</v>
      </c>
      <c r="Q23" s="15" t="s">
        <v>500</v>
      </c>
      <c r="R23" s="4" t="s">
        <v>613</v>
      </c>
    </row>
    <row r="24" spans="1:18" ht="15.75">
      <c r="A24" s="53" t="s">
        <v>549</v>
      </c>
      <c r="B24" s="46" t="s">
        <v>550</v>
      </c>
      <c r="C24" s="94">
        <v>37304</v>
      </c>
      <c r="H24" s="17">
        <v>43466</v>
      </c>
      <c r="I24" s="2" t="s">
        <v>630</v>
      </c>
      <c r="J24" s="2" t="s">
        <v>519</v>
      </c>
      <c r="K24" s="2" t="s">
        <v>520</v>
      </c>
      <c r="L24" s="5">
        <v>24614</v>
      </c>
      <c r="M24" s="6" t="s">
        <v>526</v>
      </c>
      <c r="N24" s="35" t="s">
        <v>625</v>
      </c>
      <c r="P24" s="32" t="s">
        <v>631</v>
      </c>
      <c r="Q24" s="15" t="s">
        <v>504</v>
      </c>
      <c r="R24" s="4" t="s">
        <v>613</v>
      </c>
    </row>
    <row r="25" spans="1:17" ht="15.75">
      <c r="A25" s="54" t="s">
        <v>521</v>
      </c>
      <c r="B25" s="47" t="s">
        <v>551</v>
      </c>
      <c r="C25" s="95">
        <v>47299</v>
      </c>
      <c r="H25" s="17">
        <v>43466</v>
      </c>
      <c r="I25" s="2" t="s">
        <v>522</v>
      </c>
      <c r="J25" s="2" t="s">
        <v>523</v>
      </c>
      <c r="K25" s="2" t="s">
        <v>396</v>
      </c>
      <c r="L25" s="5">
        <v>22427</v>
      </c>
      <c r="M25" s="6" t="s">
        <v>524</v>
      </c>
      <c r="N25" s="35" t="s">
        <v>625</v>
      </c>
      <c r="P25" s="32" t="s">
        <v>525</v>
      </c>
      <c r="Q25" s="15" t="s">
        <v>502</v>
      </c>
    </row>
    <row r="26" spans="1:17" ht="15.75">
      <c r="A26" s="55" t="s">
        <v>668</v>
      </c>
      <c r="B26" s="44" t="s">
        <v>23</v>
      </c>
      <c r="D26" s="70">
        <v>41174</v>
      </c>
      <c r="H26" s="17">
        <v>43466</v>
      </c>
      <c r="I26" s="2" t="s">
        <v>403</v>
      </c>
      <c r="J26" s="2" t="s">
        <v>291</v>
      </c>
      <c r="K26" s="2" t="s">
        <v>117</v>
      </c>
      <c r="L26" s="5" t="s">
        <v>118</v>
      </c>
      <c r="M26" s="6" t="s">
        <v>119</v>
      </c>
      <c r="N26" s="35" t="s">
        <v>625</v>
      </c>
      <c r="P26" s="34" t="s">
        <v>457</v>
      </c>
      <c r="Q26" s="15" t="s">
        <v>505</v>
      </c>
    </row>
    <row r="27" spans="1:17" ht="15.75">
      <c r="A27" s="55" t="s">
        <v>552</v>
      </c>
      <c r="B27" s="44" t="s">
        <v>385</v>
      </c>
      <c r="D27" s="70">
        <v>22155</v>
      </c>
      <c r="H27" s="17">
        <v>43466</v>
      </c>
      <c r="I27" s="2" t="s">
        <v>386</v>
      </c>
      <c r="J27" s="2" t="s">
        <v>395</v>
      </c>
      <c r="K27" s="2" t="s">
        <v>396</v>
      </c>
      <c r="L27" s="5">
        <v>22427</v>
      </c>
      <c r="M27" s="7" t="s">
        <v>397</v>
      </c>
      <c r="N27" s="35" t="s">
        <v>625</v>
      </c>
      <c r="P27" s="33" t="s">
        <v>398</v>
      </c>
      <c r="Q27" s="15" t="s">
        <v>502</v>
      </c>
    </row>
    <row r="28" spans="1:17" ht="15.75">
      <c r="A28" s="55" t="s">
        <v>553</v>
      </c>
      <c r="B28" s="44" t="s">
        <v>412</v>
      </c>
      <c r="D28" s="70">
        <v>60449</v>
      </c>
      <c r="H28" s="17">
        <v>43466</v>
      </c>
      <c r="I28" s="2" t="s">
        <v>387</v>
      </c>
      <c r="J28" s="2" t="s">
        <v>392</v>
      </c>
      <c r="K28" s="2" t="s">
        <v>206</v>
      </c>
      <c r="L28" s="5">
        <v>24505</v>
      </c>
      <c r="M28" s="7" t="s">
        <v>393</v>
      </c>
      <c r="N28" s="35" t="s">
        <v>625</v>
      </c>
      <c r="P28" s="33" t="s">
        <v>394</v>
      </c>
      <c r="Q28" s="15" t="s">
        <v>502</v>
      </c>
    </row>
    <row r="29" spans="1:17" ht="15.75">
      <c r="A29" s="55" t="s">
        <v>554</v>
      </c>
      <c r="B29" s="44" t="s">
        <v>31</v>
      </c>
      <c r="D29" s="71">
        <v>28053</v>
      </c>
      <c r="H29" s="17">
        <v>43466</v>
      </c>
      <c r="I29" s="2" t="s">
        <v>342</v>
      </c>
      <c r="J29" s="2" t="s">
        <v>109</v>
      </c>
      <c r="K29" s="2" t="s">
        <v>110</v>
      </c>
      <c r="L29" s="5" t="s">
        <v>111</v>
      </c>
      <c r="M29" s="6" t="s">
        <v>112</v>
      </c>
      <c r="N29" s="35" t="s">
        <v>625</v>
      </c>
      <c r="P29" s="32" t="s">
        <v>343</v>
      </c>
      <c r="Q29" s="15" t="s">
        <v>503</v>
      </c>
    </row>
    <row r="30" spans="1:17" ht="15.75">
      <c r="A30" s="56" t="s">
        <v>555</v>
      </c>
      <c r="B30" s="43" t="s">
        <v>22</v>
      </c>
      <c r="D30" s="71">
        <v>31020</v>
      </c>
      <c r="H30" s="17">
        <v>43466</v>
      </c>
      <c r="I30" s="2" t="s">
        <v>649</v>
      </c>
      <c r="J30" s="6" t="s">
        <v>424</v>
      </c>
      <c r="K30" s="2" t="s">
        <v>113</v>
      </c>
      <c r="L30" s="9" t="s">
        <v>114</v>
      </c>
      <c r="M30" s="12" t="s">
        <v>255</v>
      </c>
      <c r="N30" s="35" t="s">
        <v>625</v>
      </c>
      <c r="P30" s="32" t="s">
        <v>650</v>
      </c>
      <c r="Q30" s="15" t="s">
        <v>501</v>
      </c>
    </row>
    <row r="31" spans="1:17" ht="15.75">
      <c r="A31" s="56" t="s">
        <v>556</v>
      </c>
      <c r="B31" s="43" t="s">
        <v>32</v>
      </c>
      <c r="D31" s="71">
        <v>56650</v>
      </c>
      <c r="H31" s="17">
        <v>43466</v>
      </c>
      <c r="I31" s="35" t="s">
        <v>446</v>
      </c>
      <c r="J31" s="13" t="s">
        <v>427</v>
      </c>
      <c r="K31" s="2" t="s">
        <v>116</v>
      </c>
      <c r="L31" s="9" t="s">
        <v>115</v>
      </c>
      <c r="M31" s="35" t="s">
        <v>448</v>
      </c>
      <c r="N31" s="35" t="s">
        <v>625</v>
      </c>
      <c r="P31" s="34" t="s">
        <v>447</v>
      </c>
      <c r="Q31" s="15" t="s">
        <v>505</v>
      </c>
    </row>
    <row r="32" spans="1:17" ht="15.75">
      <c r="A32" s="56" t="s">
        <v>557</v>
      </c>
      <c r="B32" s="43" t="s">
        <v>24</v>
      </c>
      <c r="D32" s="71">
        <v>70803</v>
      </c>
      <c r="H32" s="17">
        <v>43466</v>
      </c>
      <c r="I32" s="2" t="s">
        <v>264</v>
      </c>
      <c r="J32" s="6" t="s">
        <v>426</v>
      </c>
      <c r="K32" s="2" t="s">
        <v>120</v>
      </c>
      <c r="L32" s="9" t="s">
        <v>121</v>
      </c>
      <c r="M32" s="12" t="s">
        <v>122</v>
      </c>
      <c r="N32" s="35" t="s">
        <v>625</v>
      </c>
      <c r="P32" s="32" t="s">
        <v>326</v>
      </c>
      <c r="Q32" s="15" t="s">
        <v>503</v>
      </c>
    </row>
    <row r="33" spans="1:17" ht="15.75">
      <c r="A33" s="56" t="s">
        <v>558</v>
      </c>
      <c r="B33" s="43" t="s">
        <v>35</v>
      </c>
      <c r="D33" s="71">
        <v>22520</v>
      </c>
      <c r="H33" s="17">
        <v>43466</v>
      </c>
      <c r="I33" s="2" t="s">
        <v>327</v>
      </c>
      <c r="J33" s="6" t="s">
        <v>425</v>
      </c>
      <c r="K33" s="2" t="s">
        <v>143</v>
      </c>
      <c r="L33" s="9" t="s">
        <v>144</v>
      </c>
      <c r="M33" s="12" t="s">
        <v>328</v>
      </c>
      <c r="N33" s="35" t="s">
        <v>625</v>
      </c>
      <c r="P33" s="32" t="s">
        <v>329</v>
      </c>
      <c r="Q33" s="15" t="s">
        <v>501</v>
      </c>
    </row>
    <row r="34" spans="1:17" ht="15.75">
      <c r="A34" s="56" t="s">
        <v>559</v>
      </c>
      <c r="B34" s="43" t="s">
        <v>33</v>
      </c>
      <c r="D34" s="71">
        <v>27350</v>
      </c>
      <c r="H34" s="17">
        <v>43466</v>
      </c>
      <c r="I34" s="2" t="s">
        <v>634</v>
      </c>
      <c r="J34" s="13" t="s">
        <v>635</v>
      </c>
      <c r="K34" s="2" t="s">
        <v>123</v>
      </c>
      <c r="L34" s="8">
        <v>23093</v>
      </c>
      <c r="M34" s="13" t="s">
        <v>292</v>
      </c>
      <c r="N34" s="35" t="s">
        <v>625</v>
      </c>
      <c r="P34" s="40" t="s">
        <v>636</v>
      </c>
      <c r="Q34" s="15" t="s">
        <v>502</v>
      </c>
    </row>
    <row r="35" spans="1:17" ht="15.75">
      <c r="A35" s="56" t="s">
        <v>560</v>
      </c>
      <c r="B35" s="43" t="s">
        <v>25</v>
      </c>
      <c r="D35" s="71">
        <v>64801</v>
      </c>
      <c r="H35" s="17">
        <v>43466</v>
      </c>
      <c r="I35" s="2" t="s">
        <v>633</v>
      </c>
      <c r="J35" s="13" t="s">
        <v>124</v>
      </c>
      <c r="K35" s="2" t="s">
        <v>125</v>
      </c>
      <c r="L35" s="18" t="s">
        <v>126</v>
      </c>
      <c r="M35" s="35" t="s">
        <v>443</v>
      </c>
      <c r="N35" s="35" t="s">
        <v>625</v>
      </c>
      <c r="P35" s="31" t="s">
        <v>632</v>
      </c>
      <c r="Q35" s="15" t="s">
        <v>505</v>
      </c>
    </row>
    <row r="36" spans="1:18" ht="15.75">
      <c r="A36" s="56" t="s">
        <v>561</v>
      </c>
      <c r="B36" s="43" t="s">
        <v>26</v>
      </c>
      <c r="D36" s="71">
        <v>58405</v>
      </c>
      <c r="H36" s="17">
        <v>43466</v>
      </c>
      <c r="I36" s="2" t="s">
        <v>293</v>
      </c>
      <c r="J36" s="2" t="s">
        <v>127</v>
      </c>
      <c r="K36" s="2" t="s">
        <v>99</v>
      </c>
      <c r="L36" s="5" t="s">
        <v>100</v>
      </c>
      <c r="M36" s="6" t="s">
        <v>128</v>
      </c>
      <c r="N36" s="35" t="s">
        <v>625</v>
      </c>
      <c r="P36" s="32" t="s">
        <v>371</v>
      </c>
      <c r="Q36" s="15" t="s">
        <v>502</v>
      </c>
      <c r="R36" s="4" t="s">
        <v>613</v>
      </c>
    </row>
    <row r="37" spans="1:17" ht="15.75">
      <c r="A37" s="56" t="s">
        <v>562</v>
      </c>
      <c r="B37" s="43" t="s">
        <v>413</v>
      </c>
      <c r="D37" s="71">
        <v>36638</v>
      </c>
      <c r="H37" s="17">
        <v>43466</v>
      </c>
      <c r="I37" s="2" t="s">
        <v>294</v>
      </c>
      <c r="J37" s="13" t="s">
        <v>266</v>
      </c>
      <c r="K37" s="2" t="s">
        <v>129</v>
      </c>
      <c r="L37" s="18" t="s">
        <v>130</v>
      </c>
      <c r="M37" s="13" t="s">
        <v>131</v>
      </c>
      <c r="N37" s="35" t="s">
        <v>625</v>
      </c>
      <c r="P37" s="32" t="s">
        <v>333</v>
      </c>
      <c r="Q37" s="15" t="s">
        <v>503</v>
      </c>
    </row>
    <row r="38" spans="1:17" ht="15.75">
      <c r="A38" s="56" t="s">
        <v>563</v>
      </c>
      <c r="B38" s="43" t="s">
        <v>27</v>
      </c>
      <c r="D38" s="71">
        <v>38336</v>
      </c>
      <c r="H38" s="17">
        <v>43466</v>
      </c>
      <c r="I38" s="2" t="s">
        <v>267</v>
      </c>
      <c r="J38" s="2" t="s">
        <v>132</v>
      </c>
      <c r="K38" s="2" t="s">
        <v>70</v>
      </c>
      <c r="L38" s="8">
        <v>22901</v>
      </c>
      <c r="M38" s="6" t="s">
        <v>256</v>
      </c>
      <c r="N38" s="35" t="s">
        <v>625</v>
      </c>
      <c r="P38" s="32" t="s">
        <v>354</v>
      </c>
      <c r="Q38" s="15" t="s">
        <v>501</v>
      </c>
    </row>
    <row r="39" spans="1:17" ht="15.75">
      <c r="A39" s="56" t="s">
        <v>564</v>
      </c>
      <c r="B39" s="43" t="s">
        <v>28</v>
      </c>
      <c r="D39" s="71">
        <v>23096</v>
      </c>
      <c r="H39" s="17">
        <v>43466</v>
      </c>
      <c r="I39" s="2" t="s">
        <v>402</v>
      </c>
      <c r="J39" s="2" t="s">
        <v>133</v>
      </c>
      <c r="K39" s="2" t="s">
        <v>134</v>
      </c>
      <c r="L39" s="5" t="s">
        <v>135</v>
      </c>
      <c r="M39" s="6" t="s">
        <v>136</v>
      </c>
      <c r="N39" s="35" t="s">
        <v>625</v>
      </c>
      <c r="P39" s="31" t="s">
        <v>459</v>
      </c>
      <c r="Q39" s="15" t="s">
        <v>505</v>
      </c>
    </row>
    <row r="40" spans="1:17" ht="15.75">
      <c r="A40" s="56" t="s">
        <v>565</v>
      </c>
      <c r="B40" s="43" t="s">
        <v>29</v>
      </c>
      <c r="D40" s="71">
        <v>86392</v>
      </c>
      <c r="H40" s="17">
        <v>43466</v>
      </c>
      <c r="I40" s="2" t="s">
        <v>404</v>
      </c>
      <c r="J40" s="6" t="s">
        <v>428</v>
      </c>
      <c r="K40" s="2" t="s">
        <v>137</v>
      </c>
      <c r="L40" s="9" t="s">
        <v>138</v>
      </c>
      <c r="M40" s="35" t="s">
        <v>458</v>
      </c>
      <c r="N40" s="35" t="s">
        <v>625</v>
      </c>
      <c r="P40" s="32" t="s">
        <v>370</v>
      </c>
      <c r="Q40" s="15" t="s">
        <v>505</v>
      </c>
    </row>
    <row r="41" spans="1:17" ht="15.75">
      <c r="A41" s="56" t="s">
        <v>566</v>
      </c>
      <c r="B41" s="43" t="s">
        <v>30</v>
      </c>
      <c r="D41" s="71">
        <v>27366</v>
      </c>
      <c r="H41" s="17">
        <v>43466</v>
      </c>
      <c r="I41" s="2" t="s">
        <v>338</v>
      </c>
      <c r="J41" s="2" t="s">
        <v>139</v>
      </c>
      <c r="K41" s="2" t="s">
        <v>140</v>
      </c>
      <c r="L41" s="5" t="s">
        <v>141</v>
      </c>
      <c r="M41" s="6" t="s">
        <v>268</v>
      </c>
      <c r="N41" s="35" t="s">
        <v>625</v>
      </c>
      <c r="P41" s="32" t="s">
        <v>339</v>
      </c>
      <c r="Q41" s="15" t="s">
        <v>505</v>
      </c>
    </row>
    <row r="42" spans="1:17" ht="15.75">
      <c r="A42" s="56" t="s">
        <v>567</v>
      </c>
      <c r="B42" s="43" t="s">
        <v>496</v>
      </c>
      <c r="D42" s="72">
        <v>35000</v>
      </c>
      <c r="H42" s="17">
        <v>43466</v>
      </c>
      <c r="I42" s="36" t="s">
        <v>506</v>
      </c>
      <c r="J42" s="2" t="s">
        <v>507</v>
      </c>
      <c r="K42" s="2" t="s">
        <v>508</v>
      </c>
      <c r="L42" s="5">
        <v>23086</v>
      </c>
      <c r="M42" s="6" t="s">
        <v>509</v>
      </c>
      <c r="N42" s="35" t="s">
        <v>625</v>
      </c>
      <c r="P42" s="31" t="s">
        <v>510</v>
      </c>
      <c r="Q42" s="15" t="s">
        <v>502</v>
      </c>
    </row>
    <row r="43" spans="1:17" ht="15.75">
      <c r="A43" s="56" t="s">
        <v>568</v>
      </c>
      <c r="B43" s="43" t="s">
        <v>37</v>
      </c>
      <c r="D43" s="73">
        <v>28372</v>
      </c>
      <c r="H43" s="17">
        <v>43466</v>
      </c>
      <c r="I43" s="2" t="s">
        <v>153</v>
      </c>
      <c r="J43" s="2" t="s">
        <v>154</v>
      </c>
      <c r="K43" s="2" t="s">
        <v>155</v>
      </c>
      <c r="L43" s="12" t="s">
        <v>157</v>
      </c>
      <c r="M43" s="12" t="s">
        <v>156</v>
      </c>
      <c r="N43" s="35" t="s">
        <v>625</v>
      </c>
      <c r="P43" s="32" t="s">
        <v>355</v>
      </c>
      <c r="Q43" s="15" t="s">
        <v>505</v>
      </c>
    </row>
    <row r="44" spans="1:17" ht="15.75">
      <c r="A44" s="57" t="s">
        <v>569</v>
      </c>
      <c r="B44" s="48" t="s">
        <v>36</v>
      </c>
      <c r="D44" s="74">
        <v>27584</v>
      </c>
      <c r="H44" s="17">
        <v>43466</v>
      </c>
      <c r="I44" s="2" t="s">
        <v>295</v>
      </c>
      <c r="J44" s="2" t="s">
        <v>145</v>
      </c>
      <c r="K44" s="2" t="s">
        <v>146</v>
      </c>
      <c r="L44" s="6" t="s">
        <v>147</v>
      </c>
      <c r="M44" s="6" t="s">
        <v>148</v>
      </c>
      <c r="N44" s="35" t="s">
        <v>625</v>
      </c>
      <c r="P44" s="32" t="s">
        <v>369</v>
      </c>
      <c r="Q44" s="15" t="s">
        <v>504</v>
      </c>
    </row>
    <row r="45" spans="1:18" ht="15.75">
      <c r="A45" s="55" t="s">
        <v>570</v>
      </c>
      <c r="B45" s="44" t="s">
        <v>410</v>
      </c>
      <c r="D45" s="75">
        <v>64545</v>
      </c>
      <c r="H45" s="17">
        <v>43466</v>
      </c>
      <c r="I45" s="2" t="s">
        <v>475</v>
      </c>
      <c r="J45" s="2" t="s">
        <v>289</v>
      </c>
      <c r="K45" s="2" t="s">
        <v>155</v>
      </c>
      <c r="L45" s="5">
        <v>23187</v>
      </c>
      <c r="M45" s="7" t="s">
        <v>290</v>
      </c>
      <c r="N45" s="35" t="s">
        <v>625</v>
      </c>
      <c r="P45" s="31" t="s">
        <v>476</v>
      </c>
      <c r="Q45" s="15" t="s">
        <v>500</v>
      </c>
      <c r="R45" s="4" t="s">
        <v>613</v>
      </c>
    </row>
    <row r="46" spans="1:17" ht="15.75">
      <c r="A46" s="55" t="s">
        <v>571</v>
      </c>
      <c r="B46" s="44" t="s">
        <v>572</v>
      </c>
      <c r="D46" s="73">
        <v>24919</v>
      </c>
      <c r="H46" s="17">
        <v>43466</v>
      </c>
      <c r="I46" s="2" t="s">
        <v>637</v>
      </c>
      <c r="J46" s="6" t="s">
        <v>102</v>
      </c>
      <c r="K46" s="2" t="s">
        <v>103</v>
      </c>
      <c r="L46" s="5" t="s">
        <v>104</v>
      </c>
      <c r="M46" s="6" t="s">
        <v>105</v>
      </c>
      <c r="N46" s="35" t="s">
        <v>625</v>
      </c>
      <c r="P46" s="32" t="s">
        <v>638</v>
      </c>
      <c r="Q46" s="15" t="s">
        <v>504</v>
      </c>
    </row>
    <row r="47" spans="1:18" ht="15.75">
      <c r="A47" s="25" t="s">
        <v>481</v>
      </c>
      <c r="B47" s="36" t="s">
        <v>34</v>
      </c>
      <c r="E47" s="3">
        <v>155187</v>
      </c>
      <c r="H47" s="17">
        <v>43466</v>
      </c>
      <c r="I47" s="2" t="s">
        <v>429</v>
      </c>
      <c r="J47" s="2" t="s">
        <v>142</v>
      </c>
      <c r="K47" s="2" t="s">
        <v>71</v>
      </c>
      <c r="L47" s="8">
        <v>23219</v>
      </c>
      <c r="M47" s="6" t="s">
        <v>430</v>
      </c>
      <c r="N47" s="35" t="s">
        <v>625</v>
      </c>
      <c r="P47" s="34" t="s">
        <v>460</v>
      </c>
      <c r="Q47" s="4" t="s">
        <v>500</v>
      </c>
      <c r="R47" s="4" t="s">
        <v>613</v>
      </c>
    </row>
    <row r="48" spans="1:18" ht="15.75">
      <c r="A48" s="58" t="s">
        <v>573</v>
      </c>
      <c r="B48" s="43" t="s">
        <v>417</v>
      </c>
      <c r="F48" s="87">
        <v>34887</v>
      </c>
      <c r="H48" s="17">
        <v>43466</v>
      </c>
      <c r="I48" s="35" t="s">
        <v>434</v>
      </c>
      <c r="J48" s="35" t="s">
        <v>435</v>
      </c>
      <c r="K48" s="35" t="s">
        <v>436</v>
      </c>
      <c r="L48" s="2">
        <v>22026</v>
      </c>
      <c r="M48" s="35" t="s">
        <v>437</v>
      </c>
      <c r="N48" s="35" t="s">
        <v>625</v>
      </c>
      <c r="P48" s="34" t="s">
        <v>463</v>
      </c>
      <c r="Q48" s="15" t="s">
        <v>503</v>
      </c>
      <c r="R48" s="4" t="s">
        <v>613</v>
      </c>
    </row>
    <row r="49" spans="1:17" ht="15.75">
      <c r="A49" s="58" t="s">
        <v>574</v>
      </c>
      <c r="B49" s="43" t="s">
        <v>419</v>
      </c>
      <c r="F49" s="87">
        <v>53195</v>
      </c>
      <c r="H49" s="17">
        <v>43466</v>
      </c>
      <c r="I49" s="35" t="s">
        <v>439</v>
      </c>
      <c r="J49" s="36" t="s">
        <v>213</v>
      </c>
      <c r="K49" s="36" t="s">
        <v>215</v>
      </c>
      <c r="L49" s="16" t="s">
        <v>214</v>
      </c>
      <c r="M49" s="37" t="s">
        <v>469</v>
      </c>
      <c r="N49" s="35" t="s">
        <v>625</v>
      </c>
      <c r="P49" s="34" t="s">
        <v>468</v>
      </c>
      <c r="Q49" s="15" t="s">
        <v>504</v>
      </c>
    </row>
    <row r="50" spans="1:18" ht="15.75">
      <c r="A50" s="58" t="s">
        <v>656</v>
      </c>
      <c r="B50" s="43" t="s">
        <v>575</v>
      </c>
      <c r="F50" s="88">
        <v>50013</v>
      </c>
      <c r="H50" s="17">
        <v>43466</v>
      </c>
      <c r="I50" s="2" t="s">
        <v>461</v>
      </c>
      <c r="J50" s="2" t="s">
        <v>183</v>
      </c>
      <c r="K50" s="2" t="s">
        <v>137</v>
      </c>
      <c r="L50" s="6" t="s">
        <v>182</v>
      </c>
      <c r="M50" s="6" t="s">
        <v>184</v>
      </c>
      <c r="N50" s="35" t="s">
        <v>625</v>
      </c>
      <c r="P50" s="31" t="s">
        <v>462</v>
      </c>
      <c r="Q50" s="15" t="s">
        <v>505</v>
      </c>
      <c r="R50" s="15" t="s">
        <v>613</v>
      </c>
    </row>
    <row r="51" spans="1:17" ht="15.75">
      <c r="A51" s="58" t="s">
        <v>576</v>
      </c>
      <c r="B51" s="43" t="s">
        <v>577</v>
      </c>
      <c r="C51" s="15"/>
      <c r="D51" s="15"/>
      <c r="E51" s="15"/>
      <c r="F51" s="88">
        <v>31368</v>
      </c>
      <c r="H51" s="17">
        <v>43466</v>
      </c>
      <c r="I51" s="2" t="s">
        <v>296</v>
      </c>
      <c r="J51" s="2" t="s">
        <v>297</v>
      </c>
      <c r="K51" s="2" t="s">
        <v>203</v>
      </c>
      <c r="L51" s="14">
        <v>22042</v>
      </c>
      <c r="M51" s="7" t="s">
        <v>364</v>
      </c>
      <c r="N51" s="35" t="s">
        <v>625</v>
      </c>
      <c r="O51" s="4" t="s">
        <v>613</v>
      </c>
      <c r="P51" s="32" t="s">
        <v>365</v>
      </c>
      <c r="Q51" s="15" t="s">
        <v>503</v>
      </c>
    </row>
    <row r="52" spans="1:17" ht="31.5">
      <c r="A52" s="58" t="s">
        <v>578</v>
      </c>
      <c r="B52" s="46" t="s">
        <v>579</v>
      </c>
      <c r="C52" s="15"/>
      <c r="D52" s="15"/>
      <c r="E52" s="15"/>
      <c r="F52" s="89">
        <v>22150</v>
      </c>
      <c r="H52" s="17">
        <v>43466</v>
      </c>
      <c r="I52" s="2" t="s">
        <v>317</v>
      </c>
      <c r="J52" s="12" t="s">
        <v>318</v>
      </c>
      <c r="K52" s="2" t="s">
        <v>203</v>
      </c>
      <c r="L52" s="12" t="s">
        <v>319</v>
      </c>
      <c r="M52" s="12" t="s">
        <v>204</v>
      </c>
      <c r="N52" s="35" t="s">
        <v>625</v>
      </c>
      <c r="O52" s="4" t="s">
        <v>613</v>
      </c>
      <c r="P52" s="32" t="s">
        <v>320</v>
      </c>
      <c r="Q52" s="15" t="s">
        <v>503</v>
      </c>
    </row>
    <row r="53" spans="1:17" ht="15.75">
      <c r="A53" s="59" t="s">
        <v>580</v>
      </c>
      <c r="B53" s="49" t="s">
        <v>418</v>
      </c>
      <c r="C53" s="15"/>
      <c r="D53" s="15"/>
      <c r="E53" s="15"/>
      <c r="F53" s="89">
        <v>14792</v>
      </c>
      <c r="H53" s="17">
        <v>43466</v>
      </c>
      <c r="I53" s="2" t="s">
        <v>299</v>
      </c>
      <c r="J53" s="2" t="s">
        <v>298</v>
      </c>
      <c r="K53" s="2" t="s">
        <v>76</v>
      </c>
      <c r="L53" s="6">
        <v>24210</v>
      </c>
      <c r="M53" s="6" t="s">
        <v>158</v>
      </c>
      <c r="N53" s="35" t="s">
        <v>625</v>
      </c>
      <c r="P53" s="32" t="s">
        <v>366</v>
      </c>
      <c r="Q53" s="15" t="s">
        <v>504</v>
      </c>
    </row>
    <row r="54" spans="1:17" ht="15.75">
      <c r="A54" s="59" t="s">
        <v>581</v>
      </c>
      <c r="B54" s="49" t="s">
        <v>582</v>
      </c>
      <c r="C54" s="15"/>
      <c r="D54" s="15"/>
      <c r="E54" s="15"/>
      <c r="F54" s="89">
        <v>20830</v>
      </c>
      <c r="H54" s="17">
        <v>43466</v>
      </c>
      <c r="I54" s="2" t="s">
        <v>301</v>
      </c>
      <c r="J54" s="2" t="s">
        <v>162</v>
      </c>
      <c r="K54" s="2" t="s">
        <v>163</v>
      </c>
      <c r="L54" s="5" t="s">
        <v>164</v>
      </c>
      <c r="M54" s="6" t="s">
        <v>165</v>
      </c>
      <c r="N54" s="35" t="s">
        <v>625</v>
      </c>
      <c r="O54" s="4" t="s">
        <v>613</v>
      </c>
      <c r="P54" s="32" t="s">
        <v>322</v>
      </c>
      <c r="Q54" s="15" t="s">
        <v>503</v>
      </c>
    </row>
    <row r="55" spans="1:17" ht="15.75">
      <c r="A55" s="59" t="s">
        <v>583</v>
      </c>
      <c r="B55" s="49" t="s">
        <v>39</v>
      </c>
      <c r="C55" s="15"/>
      <c r="D55" s="15"/>
      <c r="E55" s="15"/>
      <c r="F55" s="87">
        <v>17227</v>
      </c>
      <c r="H55" s="17">
        <v>43466</v>
      </c>
      <c r="I55" s="2" t="s">
        <v>302</v>
      </c>
      <c r="J55" s="2" t="s">
        <v>166</v>
      </c>
      <c r="K55" s="2" t="s">
        <v>70</v>
      </c>
      <c r="L55" s="8">
        <v>22903</v>
      </c>
      <c r="M55" s="6" t="s">
        <v>167</v>
      </c>
      <c r="N55" s="35" t="s">
        <v>625</v>
      </c>
      <c r="P55" s="32" t="s">
        <v>323</v>
      </c>
      <c r="Q55" s="15" t="s">
        <v>501</v>
      </c>
    </row>
    <row r="56" spans="1:17" ht="15.75">
      <c r="A56" s="58" t="s">
        <v>584</v>
      </c>
      <c r="B56" s="43" t="s">
        <v>38</v>
      </c>
      <c r="C56" s="15"/>
      <c r="D56" s="15"/>
      <c r="E56" s="15"/>
      <c r="F56" s="87">
        <v>27045</v>
      </c>
      <c r="H56" s="17">
        <v>43466</v>
      </c>
      <c r="I56" s="2" t="s">
        <v>300</v>
      </c>
      <c r="J56" s="2" t="s">
        <v>263</v>
      </c>
      <c r="K56" s="2" t="s">
        <v>159</v>
      </c>
      <c r="L56" s="6" t="s">
        <v>160</v>
      </c>
      <c r="M56" s="6" t="s">
        <v>161</v>
      </c>
      <c r="N56" s="35" t="s">
        <v>625</v>
      </c>
      <c r="P56" s="32" t="s">
        <v>367</v>
      </c>
      <c r="Q56" s="15" t="s">
        <v>504</v>
      </c>
    </row>
    <row r="57" spans="1:17" ht="15.75">
      <c r="A57" s="58" t="s">
        <v>585</v>
      </c>
      <c r="B57" s="43" t="s">
        <v>40</v>
      </c>
      <c r="C57" s="15"/>
      <c r="D57" s="15"/>
      <c r="E57" s="15"/>
      <c r="F57" s="87">
        <v>15915</v>
      </c>
      <c r="H57" s="17">
        <v>43466</v>
      </c>
      <c r="I57" s="2" t="s">
        <v>379</v>
      </c>
      <c r="J57" s="2" t="s">
        <v>168</v>
      </c>
      <c r="K57" s="2" t="s">
        <v>169</v>
      </c>
      <c r="L57" s="5" t="s">
        <v>171</v>
      </c>
      <c r="M57" s="6" t="s">
        <v>170</v>
      </c>
      <c r="N57" s="35" t="s">
        <v>625</v>
      </c>
      <c r="P57" s="32" t="s">
        <v>380</v>
      </c>
      <c r="Q57" s="15" t="s">
        <v>505</v>
      </c>
    </row>
    <row r="58" spans="1:17" ht="15.75">
      <c r="A58" s="58" t="s">
        <v>586</v>
      </c>
      <c r="B58" s="43" t="s">
        <v>41</v>
      </c>
      <c r="C58" s="15"/>
      <c r="D58" s="15"/>
      <c r="E58" s="15"/>
      <c r="F58" s="87">
        <v>32295</v>
      </c>
      <c r="H58" s="17">
        <v>43466</v>
      </c>
      <c r="I58" s="1" t="s">
        <v>471</v>
      </c>
      <c r="J58" s="2" t="s">
        <v>173</v>
      </c>
      <c r="K58" s="2" t="s">
        <v>129</v>
      </c>
      <c r="L58" s="5" t="s">
        <v>130</v>
      </c>
      <c r="M58" s="6" t="s">
        <v>172</v>
      </c>
      <c r="N58" s="35" t="s">
        <v>625</v>
      </c>
      <c r="P58" s="38" t="s">
        <v>472</v>
      </c>
      <c r="Q58" s="15" t="s">
        <v>502</v>
      </c>
    </row>
    <row r="59" spans="1:17" ht="15.75">
      <c r="A59" s="58" t="s">
        <v>587</v>
      </c>
      <c r="B59" s="43" t="s">
        <v>42</v>
      </c>
      <c r="C59" s="15"/>
      <c r="D59" s="15"/>
      <c r="E59" s="15"/>
      <c r="F59" s="87">
        <v>17938</v>
      </c>
      <c r="H59" s="17">
        <v>43466</v>
      </c>
      <c r="I59" s="2" t="s">
        <v>473</v>
      </c>
      <c r="J59" s="2" t="s">
        <v>174</v>
      </c>
      <c r="K59" s="2" t="s">
        <v>155</v>
      </c>
      <c r="L59" s="6" t="s">
        <v>269</v>
      </c>
      <c r="M59" s="6" t="s">
        <v>270</v>
      </c>
      <c r="N59" s="35" t="s">
        <v>625</v>
      </c>
      <c r="P59" s="39" t="s">
        <v>474</v>
      </c>
      <c r="Q59" s="15" t="s">
        <v>505</v>
      </c>
    </row>
    <row r="60" spans="1:17" ht="15.75">
      <c r="A60" s="58" t="s">
        <v>588</v>
      </c>
      <c r="B60" s="43" t="s">
        <v>43</v>
      </c>
      <c r="C60" s="15"/>
      <c r="D60" s="15"/>
      <c r="E60" s="15"/>
      <c r="F60" s="87">
        <v>25341</v>
      </c>
      <c r="H60" s="17">
        <v>43466</v>
      </c>
      <c r="I60" s="2" t="s">
        <v>303</v>
      </c>
      <c r="J60" s="2" t="s">
        <v>175</v>
      </c>
      <c r="K60" s="2" t="s">
        <v>176</v>
      </c>
      <c r="L60" s="6" t="s">
        <v>177</v>
      </c>
      <c r="M60" s="6" t="s">
        <v>178</v>
      </c>
      <c r="N60" s="35" t="s">
        <v>625</v>
      </c>
      <c r="P60" s="32" t="s">
        <v>349</v>
      </c>
      <c r="Q60" s="15" t="s">
        <v>503</v>
      </c>
    </row>
    <row r="61" spans="1:18" ht="15.75">
      <c r="A61" s="58" t="s">
        <v>589</v>
      </c>
      <c r="B61" s="43" t="s">
        <v>415</v>
      </c>
      <c r="C61" s="15"/>
      <c r="D61" s="15"/>
      <c r="E61" s="15"/>
      <c r="F61" s="87">
        <v>30689</v>
      </c>
      <c r="H61" s="17">
        <v>43466</v>
      </c>
      <c r="I61" s="2" t="s">
        <v>449</v>
      </c>
      <c r="J61" s="2" t="s">
        <v>310</v>
      </c>
      <c r="K61" s="2" t="s">
        <v>143</v>
      </c>
      <c r="L61" s="5" t="s">
        <v>144</v>
      </c>
      <c r="M61" s="6" t="s">
        <v>216</v>
      </c>
      <c r="N61" s="35" t="s">
        <v>625</v>
      </c>
      <c r="P61" s="31" t="s">
        <v>450</v>
      </c>
      <c r="Q61" s="15" t="s">
        <v>501</v>
      </c>
      <c r="R61" s="4" t="s">
        <v>613</v>
      </c>
    </row>
    <row r="62" spans="1:17" ht="15.75">
      <c r="A62" s="59" t="s">
        <v>590</v>
      </c>
      <c r="B62" s="49" t="s">
        <v>414</v>
      </c>
      <c r="C62" s="15"/>
      <c r="D62" s="15"/>
      <c r="E62" s="15"/>
      <c r="F62" s="87">
        <v>22901</v>
      </c>
      <c r="H62" s="17">
        <v>43466</v>
      </c>
      <c r="I62" s="2" t="s">
        <v>179</v>
      </c>
      <c r="J62" s="2" t="s">
        <v>180</v>
      </c>
      <c r="K62" s="2" t="s">
        <v>82</v>
      </c>
      <c r="L62" s="5">
        <v>22604</v>
      </c>
      <c r="M62" s="6" t="s">
        <v>181</v>
      </c>
      <c r="N62" s="35" t="s">
        <v>625</v>
      </c>
      <c r="P62" s="32" t="s">
        <v>356</v>
      </c>
      <c r="Q62" s="15" t="s">
        <v>501</v>
      </c>
    </row>
    <row r="63" spans="1:17" ht="15.75">
      <c r="A63" s="58" t="s">
        <v>591</v>
      </c>
      <c r="B63" s="43" t="s">
        <v>44</v>
      </c>
      <c r="C63" s="15"/>
      <c r="D63" s="15"/>
      <c r="E63" s="15"/>
      <c r="F63" s="87">
        <v>27800</v>
      </c>
      <c r="H63" s="17">
        <v>43466</v>
      </c>
      <c r="I63" s="2" t="s">
        <v>639</v>
      </c>
      <c r="J63" s="2" t="s">
        <v>431</v>
      </c>
      <c r="K63" s="2" t="s">
        <v>432</v>
      </c>
      <c r="L63" s="5">
        <v>23124</v>
      </c>
      <c r="M63" s="6" t="s">
        <v>433</v>
      </c>
      <c r="N63" s="35" t="s">
        <v>625</v>
      </c>
      <c r="P63" s="31" t="s">
        <v>640</v>
      </c>
      <c r="Q63" s="15" t="s">
        <v>502</v>
      </c>
    </row>
    <row r="64" spans="1:17" ht="15.75">
      <c r="A64" s="58" t="s">
        <v>592</v>
      </c>
      <c r="B64" s="43" t="s">
        <v>416</v>
      </c>
      <c r="C64" s="15"/>
      <c r="D64" s="15"/>
      <c r="E64" s="15"/>
      <c r="F64" s="87">
        <v>18208</v>
      </c>
      <c r="H64" s="17">
        <v>43466</v>
      </c>
      <c r="I64" s="2" t="s">
        <v>477</v>
      </c>
      <c r="J64" s="2" t="s">
        <v>188</v>
      </c>
      <c r="K64" s="2" t="s">
        <v>185</v>
      </c>
      <c r="L64" s="13" t="s">
        <v>189</v>
      </c>
      <c r="M64" s="13" t="s">
        <v>190</v>
      </c>
      <c r="N64" s="35" t="s">
        <v>625</v>
      </c>
      <c r="P64" s="34" t="s">
        <v>478</v>
      </c>
      <c r="Q64" s="15" t="s">
        <v>503</v>
      </c>
    </row>
    <row r="65" spans="1:17" ht="15.75">
      <c r="A65" s="60" t="s">
        <v>593</v>
      </c>
      <c r="B65" s="43" t="s">
        <v>59</v>
      </c>
      <c r="C65" s="15"/>
      <c r="D65" s="15"/>
      <c r="E65" s="15"/>
      <c r="F65" s="87">
        <v>21894</v>
      </c>
      <c r="H65" s="17">
        <v>43466</v>
      </c>
      <c r="I65" s="2" t="s">
        <v>275</v>
      </c>
      <c r="J65" s="2" t="s">
        <v>314</v>
      </c>
      <c r="K65" s="2" t="s">
        <v>71</v>
      </c>
      <c r="L65" s="8">
        <v>23219</v>
      </c>
      <c r="M65" s="6" t="s">
        <v>240</v>
      </c>
      <c r="N65" s="35" t="s">
        <v>625</v>
      </c>
      <c r="P65" s="32" t="s">
        <v>373</v>
      </c>
      <c r="Q65" s="15" t="s">
        <v>502</v>
      </c>
    </row>
    <row r="66" spans="1:17" ht="15.75">
      <c r="A66" s="58" t="s">
        <v>594</v>
      </c>
      <c r="B66" s="43" t="s">
        <v>45</v>
      </c>
      <c r="C66" s="15"/>
      <c r="D66" s="15"/>
      <c r="E66" s="15"/>
      <c r="F66" s="90">
        <v>15062</v>
      </c>
      <c r="H66" s="17">
        <v>43466</v>
      </c>
      <c r="I66" s="2" t="s">
        <v>304</v>
      </c>
      <c r="J66" s="2" t="s">
        <v>191</v>
      </c>
      <c r="K66" s="2" t="s">
        <v>101</v>
      </c>
      <c r="L66" s="6">
        <v>24354</v>
      </c>
      <c r="M66" s="7" t="s">
        <v>357</v>
      </c>
      <c r="N66" s="35" t="s">
        <v>625</v>
      </c>
      <c r="P66" s="32" t="s">
        <v>358</v>
      </c>
      <c r="Q66" s="15" t="s">
        <v>504</v>
      </c>
    </row>
    <row r="67" spans="1:17" ht="15.75">
      <c r="A67" s="58" t="s">
        <v>595</v>
      </c>
      <c r="B67" s="43" t="s">
        <v>46</v>
      </c>
      <c r="C67" s="15"/>
      <c r="D67" s="15"/>
      <c r="E67" s="15"/>
      <c r="F67" s="87">
        <v>18430</v>
      </c>
      <c r="H67" s="17">
        <v>43466</v>
      </c>
      <c r="I67" s="2" t="s">
        <v>271</v>
      </c>
      <c r="J67" s="13" t="s">
        <v>192</v>
      </c>
      <c r="K67" s="2" t="s">
        <v>116</v>
      </c>
      <c r="L67" s="13" t="s">
        <v>115</v>
      </c>
      <c r="M67" s="13" t="s">
        <v>193</v>
      </c>
      <c r="N67" s="35" t="s">
        <v>625</v>
      </c>
      <c r="P67" s="32" t="s">
        <v>376</v>
      </c>
      <c r="Q67" s="15" t="s">
        <v>505</v>
      </c>
    </row>
    <row r="68" spans="1:18" ht="15.75">
      <c r="A68" s="58" t="s">
        <v>596</v>
      </c>
      <c r="B68" s="43" t="s">
        <v>47</v>
      </c>
      <c r="C68" s="15"/>
      <c r="D68" s="15"/>
      <c r="E68" s="15"/>
      <c r="F68" s="87">
        <v>32877</v>
      </c>
      <c r="H68" s="17">
        <v>43466</v>
      </c>
      <c r="I68" s="2" t="s">
        <v>265</v>
      </c>
      <c r="J68" s="2" t="s">
        <v>194</v>
      </c>
      <c r="K68" s="2" t="s">
        <v>197</v>
      </c>
      <c r="L68" s="6" t="s">
        <v>195</v>
      </c>
      <c r="M68" s="6" t="s">
        <v>196</v>
      </c>
      <c r="N68" s="35" t="s">
        <v>625</v>
      </c>
      <c r="P68" s="32" t="s">
        <v>359</v>
      </c>
      <c r="Q68" s="15" t="s">
        <v>504</v>
      </c>
      <c r="R68" s="4" t="s">
        <v>613</v>
      </c>
    </row>
    <row r="69" spans="1:18" ht="15.75">
      <c r="A69" s="60" t="s">
        <v>597</v>
      </c>
      <c r="B69" s="43" t="s">
        <v>48</v>
      </c>
      <c r="C69" s="15"/>
      <c r="D69" s="15"/>
      <c r="E69" s="15"/>
      <c r="F69" s="87">
        <v>27520</v>
      </c>
      <c r="H69" s="17">
        <v>43466</v>
      </c>
      <c r="I69" s="2" t="s">
        <v>331</v>
      </c>
      <c r="J69" s="2" t="s">
        <v>200</v>
      </c>
      <c r="K69" s="2" t="s">
        <v>92</v>
      </c>
      <c r="L69" s="9" t="s">
        <v>93</v>
      </c>
      <c r="M69" s="12" t="s">
        <v>201</v>
      </c>
      <c r="N69" s="35" t="s">
        <v>625</v>
      </c>
      <c r="P69" s="32" t="s">
        <v>332</v>
      </c>
      <c r="Q69" s="15" t="s">
        <v>501</v>
      </c>
      <c r="R69" s="4" t="s">
        <v>613</v>
      </c>
    </row>
    <row r="70" spans="1:18" ht="15.75">
      <c r="A70" s="58" t="s">
        <v>598</v>
      </c>
      <c r="B70" s="43" t="s">
        <v>49</v>
      </c>
      <c r="C70" s="15"/>
      <c r="D70" s="15"/>
      <c r="E70" s="15"/>
      <c r="F70" s="87">
        <v>44922</v>
      </c>
      <c r="H70" s="17">
        <v>43466</v>
      </c>
      <c r="I70" s="2" t="s">
        <v>306</v>
      </c>
      <c r="J70" s="2" t="s">
        <v>205</v>
      </c>
      <c r="K70" s="2" t="s">
        <v>206</v>
      </c>
      <c r="L70" s="6" t="s">
        <v>207</v>
      </c>
      <c r="M70" s="6" t="s">
        <v>208</v>
      </c>
      <c r="N70" s="35" t="s">
        <v>625</v>
      </c>
      <c r="P70" s="32" t="s">
        <v>337</v>
      </c>
      <c r="Q70" s="15" t="s">
        <v>502</v>
      </c>
      <c r="R70" s="4" t="s">
        <v>613</v>
      </c>
    </row>
    <row r="71" spans="1:18" ht="15.75">
      <c r="A71" s="58" t="s">
        <v>599</v>
      </c>
      <c r="B71" s="43" t="s">
        <v>50</v>
      </c>
      <c r="F71" s="87">
        <v>31389</v>
      </c>
      <c r="H71" s="17">
        <v>43466</v>
      </c>
      <c r="I71" s="2" t="s">
        <v>307</v>
      </c>
      <c r="J71" s="2" t="s">
        <v>350</v>
      </c>
      <c r="K71" s="2" t="s">
        <v>185</v>
      </c>
      <c r="L71" s="6" t="s">
        <v>186</v>
      </c>
      <c r="M71" s="6" t="s">
        <v>308</v>
      </c>
      <c r="N71" s="35" t="s">
        <v>625</v>
      </c>
      <c r="P71" s="32" t="s">
        <v>351</v>
      </c>
      <c r="Q71" s="15" t="s">
        <v>503</v>
      </c>
      <c r="R71" s="4" t="s">
        <v>613</v>
      </c>
    </row>
    <row r="72" spans="1:17" ht="15.75">
      <c r="A72" s="58" t="s">
        <v>600</v>
      </c>
      <c r="B72" s="43" t="s">
        <v>601</v>
      </c>
      <c r="F72" s="87">
        <v>23558</v>
      </c>
      <c r="H72" s="17">
        <v>43466</v>
      </c>
      <c r="I72" s="2" t="s">
        <v>258</v>
      </c>
      <c r="J72" s="2" t="s">
        <v>309</v>
      </c>
      <c r="K72" s="2" t="s">
        <v>185</v>
      </c>
      <c r="L72" s="6" t="s">
        <v>186</v>
      </c>
      <c r="M72" s="6" t="s">
        <v>187</v>
      </c>
      <c r="N72" s="35" t="s">
        <v>625</v>
      </c>
      <c r="P72" s="32" t="s">
        <v>381</v>
      </c>
      <c r="Q72" s="15" t="s">
        <v>503</v>
      </c>
    </row>
    <row r="73" spans="1:17" ht="15.75">
      <c r="A73" s="58" t="s">
        <v>602</v>
      </c>
      <c r="B73" s="43" t="s">
        <v>209</v>
      </c>
      <c r="F73" s="87">
        <v>30184</v>
      </c>
      <c r="H73" s="17">
        <v>43466</v>
      </c>
      <c r="I73" s="2" t="s">
        <v>352</v>
      </c>
      <c r="J73" s="7" t="s">
        <v>210</v>
      </c>
      <c r="K73" s="2" t="s">
        <v>211</v>
      </c>
      <c r="L73" s="5">
        <v>23005</v>
      </c>
      <c r="M73" s="7" t="s">
        <v>212</v>
      </c>
      <c r="N73" s="35" t="s">
        <v>625</v>
      </c>
      <c r="P73" s="32" t="s">
        <v>353</v>
      </c>
      <c r="Q73" s="15" t="s">
        <v>502</v>
      </c>
    </row>
    <row r="74" spans="1:17" ht="15.75">
      <c r="A74" s="58" t="s">
        <v>603</v>
      </c>
      <c r="B74" s="43" t="s">
        <v>51</v>
      </c>
      <c r="F74" s="87">
        <v>27659</v>
      </c>
      <c r="H74" s="17">
        <v>43466</v>
      </c>
      <c r="I74" s="2" t="s">
        <v>311</v>
      </c>
      <c r="J74" s="2" t="s">
        <v>217</v>
      </c>
      <c r="K74" s="2" t="s">
        <v>218</v>
      </c>
      <c r="L74" s="13" t="s">
        <v>219</v>
      </c>
      <c r="M74" s="13" t="s">
        <v>362</v>
      </c>
      <c r="N74" s="35" t="s">
        <v>625</v>
      </c>
      <c r="P74" s="32" t="s">
        <v>363</v>
      </c>
      <c r="Q74" s="15" t="s">
        <v>501</v>
      </c>
    </row>
    <row r="75" spans="1:17" ht="15.75">
      <c r="A75" s="58" t="s">
        <v>604</v>
      </c>
      <c r="B75" s="43" t="s">
        <v>52</v>
      </c>
      <c r="F75" s="87">
        <v>24416</v>
      </c>
      <c r="H75" s="17">
        <v>43466</v>
      </c>
      <c r="I75" s="35" t="s">
        <v>444</v>
      </c>
      <c r="J75" s="2" t="s">
        <v>149</v>
      </c>
      <c r="K75" s="2" t="s">
        <v>150</v>
      </c>
      <c r="L75" s="5" t="s">
        <v>151</v>
      </c>
      <c r="M75" s="6" t="s">
        <v>152</v>
      </c>
      <c r="N75" s="35" t="s">
        <v>625</v>
      </c>
      <c r="P75" s="31" t="s">
        <v>445</v>
      </c>
      <c r="Q75" s="15" t="s">
        <v>503</v>
      </c>
    </row>
    <row r="76" spans="1:17" ht="15.75">
      <c r="A76" s="58" t="s">
        <v>605</v>
      </c>
      <c r="B76" s="43" t="s">
        <v>606</v>
      </c>
      <c r="F76" s="87">
        <v>30702</v>
      </c>
      <c r="H76" s="17">
        <v>43466</v>
      </c>
      <c r="I76" s="2" t="s">
        <v>440</v>
      </c>
      <c r="J76" s="2" t="s">
        <v>220</v>
      </c>
      <c r="K76" s="2" t="s">
        <v>221</v>
      </c>
      <c r="L76" s="6" t="s">
        <v>312</v>
      </c>
      <c r="M76" s="6" t="s">
        <v>442</v>
      </c>
      <c r="N76" s="35" t="s">
        <v>625</v>
      </c>
      <c r="P76" s="31" t="s">
        <v>441</v>
      </c>
      <c r="Q76" s="15" t="s">
        <v>504</v>
      </c>
    </row>
    <row r="77" spans="1:17" ht="15.75">
      <c r="A77" s="58" t="s">
        <v>607</v>
      </c>
      <c r="B77" s="43" t="s">
        <v>53</v>
      </c>
      <c r="F77" s="87">
        <v>32226</v>
      </c>
      <c r="H77" s="17">
        <v>43466</v>
      </c>
      <c r="I77" s="2" t="s">
        <v>641</v>
      </c>
      <c r="J77" s="2" t="s">
        <v>222</v>
      </c>
      <c r="K77" s="2" t="s">
        <v>223</v>
      </c>
      <c r="L77" s="5" t="s">
        <v>224</v>
      </c>
      <c r="M77" s="6" t="s">
        <v>225</v>
      </c>
      <c r="N77" s="35" t="s">
        <v>625</v>
      </c>
      <c r="P77" s="32" t="s">
        <v>642</v>
      </c>
      <c r="Q77" s="15" t="s">
        <v>505</v>
      </c>
    </row>
    <row r="78" spans="1:18" ht="15.75">
      <c r="A78" s="60" t="s">
        <v>608</v>
      </c>
      <c r="B78" s="48" t="s">
        <v>54</v>
      </c>
      <c r="F78" s="87">
        <v>31720</v>
      </c>
      <c r="H78" s="17">
        <v>43466</v>
      </c>
      <c r="I78" s="2" t="s">
        <v>406</v>
      </c>
      <c r="J78" s="2" t="s">
        <v>315</v>
      </c>
      <c r="K78" s="2" t="s">
        <v>70</v>
      </c>
      <c r="L78" s="5">
        <v>22902</v>
      </c>
      <c r="M78" s="6" t="s">
        <v>226</v>
      </c>
      <c r="N78" s="35" t="s">
        <v>625</v>
      </c>
      <c r="P78" s="32" t="s">
        <v>340</v>
      </c>
      <c r="Q78" s="15" t="s">
        <v>501</v>
      </c>
      <c r="R78" s="4" t="s">
        <v>613</v>
      </c>
    </row>
    <row r="79" spans="1:17" ht="15.75">
      <c r="A79" s="58" t="s">
        <v>651</v>
      </c>
      <c r="B79" s="43" t="s">
        <v>498</v>
      </c>
      <c r="F79" s="88">
        <v>81993</v>
      </c>
      <c r="H79" s="17">
        <v>43466</v>
      </c>
      <c r="I79" s="2" t="s">
        <v>516</v>
      </c>
      <c r="J79" s="2" t="s">
        <v>202</v>
      </c>
      <c r="K79" s="2" t="s">
        <v>125</v>
      </c>
      <c r="L79" s="9" t="s">
        <v>126</v>
      </c>
      <c r="M79" s="12" t="s">
        <v>257</v>
      </c>
      <c r="N79" s="35" t="s">
        <v>625</v>
      </c>
      <c r="P79" s="32" t="s">
        <v>517</v>
      </c>
      <c r="Q79" s="15" t="s">
        <v>505</v>
      </c>
    </row>
    <row r="80" spans="1:17" ht="15.75">
      <c r="A80" s="58" t="s">
        <v>609</v>
      </c>
      <c r="B80" s="43" t="s">
        <v>610</v>
      </c>
      <c r="C80" s="15"/>
      <c r="D80" s="15"/>
      <c r="E80" s="15"/>
      <c r="F80" s="91">
        <v>40000</v>
      </c>
      <c r="H80" s="17">
        <v>43466</v>
      </c>
      <c r="I80" s="36" t="s">
        <v>643</v>
      </c>
      <c r="J80" s="2" t="s">
        <v>644</v>
      </c>
      <c r="K80" s="2" t="s">
        <v>96</v>
      </c>
      <c r="L80" s="6">
        <v>22031</v>
      </c>
      <c r="M80" s="6" t="s">
        <v>645</v>
      </c>
      <c r="N80" s="35" t="s">
        <v>625</v>
      </c>
      <c r="O80" s="4" t="s">
        <v>613</v>
      </c>
      <c r="P80" s="31" t="s">
        <v>646</v>
      </c>
      <c r="Q80" s="15" t="s">
        <v>503</v>
      </c>
    </row>
    <row r="81" spans="1:17" ht="15.75">
      <c r="A81" s="61" t="s">
        <v>611</v>
      </c>
      <c r="B81" s="50" t="s">
        <v>612</v>
      </c>
      <c r="C81" s="15"/>
      <c r="D81" s="15"/>
      <c r="E81" s="15"/>
      <c r="F81" s="92">
        <v>48610</v>
      </c>
      <c r="H81" s="17">
        <v>43466</v>
      </c>
      <c r="I81" s="2" t="s">
        <v>305</v>
      </c>
      <c r="J81" s="2" t="s">
        <v>198</v>
      </c>
      <c r="K81" s="2" t="s">
        <v>103</v>
      </c>
      <c r="L81" s="12" t="s">
        <v>104</v>
      </c>
      <c r="M81" s="12" t="s">
        <v>199</v>
      </c>
      <c r="N81" s="35" t="s">
        <v>625</v>
      </c>
      <c r="P81" s="32" t="s">
        <v>382</v>
      </c>
      <c r="Q81" s="15" t="s">
        <v>504</v>
      </c>
    </row>
    <row r="82" spans="1:18" ht="15.75">
      <c r="A82" s="69" t="s">
        <v>667</v>
      </c>
      <c r="B82" s="67" t="s">
        <v>652</v>
      </c>
      <c r="C82" s="15"/>
      <c r="D82" s="15"/>
      <c r="E82" s="15"/>
      <c r="F82" s="92">
        <v>253578</v>
      </c>
      <c r="G82" s="68"/>
      <c r="H82" s="96">
        <v>43466</v>
      </c>
      <c r="I82" s="2" t="s">
        <v>399</v>
      </c>
      <c r="J82" s="2" t="s">
        <v>518</v>
      </c>
      <c r="K82" s="2" t="s">
        <v>71</v>
      </c>
      <c r="L82" s="2">
        <v>23220</v>
      </c>
      <c r="M82" s="2" t="s">
        <v>470</v>
      </c>
      <c r="N82" s="35" t="s">
        <v>625</v>
      </c>
      <c r="P82" s="33" t="s">
        <v>400</v>
      </c>
      <c r="Q82" s="15" t="s">
        <v>500</v>
      </c>
      <c r="R82" s="4" t="s">
        <v>613</v>
      </c>
    </row>
    <row r="83" spans="1:18" ht="15.75">
      <c r="A83" s="62" t="s">
        <v>614</v>
      </c>
      <c r="B83" s="49" t="s">
        <v>316</v>
      </c>
      <c r="G83" s="93">
        <v>6460</v>
      </c>
      <c r="H83" s="17">
        <v>43466</v>
      </c>
      <c r="I83" s="2" t="s">
        <v>408</v>
      </c>
      <c r="J83" s="2" t="s">
        <v>383</v>
      </c>
      <c r="K83" s="2" t="s">
        <v>71</v>
      </c>
      <c r="L83" s="5">
        <v>23219</v>
      </c>
      <c r="M83" s="7" t="s">
        <v>407</v>
      </c>
      <c r="N83" s="35" t="s">
        <v>625</v>
      </c>
      <c r="P83" s="31" t="s">
        <v>409</v>
      </c>
      <c r="Q83" s="15" t="s">
        <v>500</v>
      </c>
      <c r="R83" s="4" t="s">
        <v>613</v>
      </c>
    </row>
    <row r="84" spans="1:18" ht="15.75">
      <c r="A84" s="63" t="s">
        <v>615</v>
      </c>
      <c r="B84" s="44" t="s">
        <v>272</v>
      </c>
      <c r="G84" s="85">
        <v>19443</v>
      </c>
      <c r="H84" s="17">
        <v>43466</v>
      </c>
      <c r="I84" s="2" t="s">
        <v>399</v>
      </c>
      <c r="J84" s="2" t="s">
        <v>518</v>
      </c>
      <c r="K84" s="2" t="s">
        <v>71</v>
      </c>
      <c r="L84" s="2">
        <v>23220</v>
      </c>
      <c r="M84" s="2" t="s">
        <v>470</v>
      </c>
      <c r="N84" s="35" t="s">
        <v>625</v>
      </c>
      <c r="P84" s="33" t="s">
        <v>400</v>
      </c>
      <c r="Q84" s="15" t="s">
        <v>500</v>
      </c>
      <c r="R84" s="4" t="s">
        <v>613</v>
      </c>
    </row>
    <row r="85" spans="1:17" ht="15.75">
      <c r="A85" s="63" t="s">
        <v>616</v>
      </c>
      <c r="B85" s="44" t="s">
        <v>56</v>
      </c>
      <c r="G85" s="85">
        <v>40652</v>
      </c>
      <c r="H85" s="17">
        <v>43466</v>
      </c>
      <c r="I85" s="2" t="s">
        <v>405</v>
      </c>
      <c r="J85" s="2" t="s">
        <v>230</v>
      </c>
      <c r="K85" s="2" t="s">
        <v>71</v>
      </c>
      <c r="L85" s="2">
        <v>23219</v>
      </c>
      <c r="M85" s="2" t="s">
        <v>324</v>
      </c>
      <c r="N85" s="35" t="s">
        <v>625</v>
      </c>
      <c r="P85" s="31" t="s">
        <v>467</v>
      </c>
      <c r="Q85" s="15" t="s">
        <v>500</v>
      </c>
    </row>
    <row r="86" spans="1:17" ht="15.75">
      <c r="A86" s="64" t="s">
        <v>617</v>
      </c>
      <c r="B86" s="43" t="s">
        <v>57</v>
      </c>
      <c r="G86" s="85">
        <v>12591</v>
      </c>
      <c r="H86" s="17">
        <v>43466</v>
      </c>
      <c r="I86" s="2" t="s">
        <v>466</v>
      </c>
      <c r="J86" s="2" t="s">
        <v>231</v>
      </c>
      <c r="K86" s="2" t="s">
        <v>232</v>
      </c>
      <c r="L86" s="6" t="s">
        <v>233</v>
      </c>
      <c r="M86" s="6" t="s">
        <v>259</v>
      </c>
      <c r="N86" s="35" t="s">
        <v>625</v>
      </c>
      <c r="P86" s="34" t="s">
        <v>465</v>
      </c>
      <c r="Q86" s="15" t="s">
        <v>504</v>
      </c>
    </row>
    <row r="87" spans="1:17" ht="15.75">
      <c r="A87" s="64" t="s">
        <v>618</v>
      </c>
      <c r="B87" s="43" t="s">
        <v>58</v>
      </c>
      <c r="G87" s="85">
        <v>31235</v>
      </c>
      <c r="H87" s="17">
        <v>43466</v>
      </c>
      <c r="I87" s="2" t="s">
        <v>234</v>
      </c>
      <c r="J87" s="2" t="s">
        <v>235</v>
      </c>
      <c r="K87" s="2" t="s">
        <v>237</v>
      </c>
      <c r="L87" s="12" t="s">
        <v>273</v>
      </c>
      <c r="M87" s="12" t="s">
        <v>236</v>
      </c>
      <c r="N87" s="35" t="s">
        <v>625</v>
      </c>
      <c r="P87" s="32" t="s">
        <v>374</v>
      </c>
      <c r="Q87" s="15" t="s">
        <v>503</v>
      </c>
    </row>
    <row r="88" spans="1:18" ht="15.75">
      <c r="A88" s="64" t="s">
        <v>619</v>
      </c>
      <c r="B88" s="43" t="s">
        <v>60</v>
      </c>
      <c r="G88" s="85">
        <v>38087</v>
      </c>
      <c r="H88" s="17">
        <v>43466</v>
      </c>
      <c r="I88" s="2" t="s">
        <v>242</v>
      </c>
      <c r="J88" s="6" t="s">
        <v>241</v>
      </c>
      <c r="K88" s="2" t="s">
        <v>96</v>
      </c>
      <c r="L88" s="12" t="s">
        <v>97</v>
      </c>
      <c r="M88" s="12" t="s">
        <v>243</v>
      </c>
      <c r="N88" s="35" t="s">
        <v>625</v>
      </c>
      <c r="P88" s="32" t="s">
        <v>375</v>
      </c>
      <c r="Q88" s="15" t="s">
        <v>503</v>
      </c>
      <c r="R88" s="4" t="s">
        <v>613</v>
      </c>
    </row>
    <row r="89" spans="1:17" ht="15.75">
      <c r="A89" s="64" t="s">
        <v>620</v>
      </c>
      <c r="B89" s="43" t="s">
        <v>61</v>
      </c>
      <c r="G89" s="85">
        <v>38926</v>
      </c>
      <c r="H89" s="17">
        <v>43466</v>
      </c>
      <c r="I89" s="35" t="s">
        <v>626</v>
      </c>
      <c r="J89" s="2" t="s">
        <v>139</v>
      </c>
      <c r="K89" s="2" t="s">
        <v>99</v>
      </c>
      <c r="L89" s="2">
        <v>23832</v>
      </c>
      <c r="M89" s="2" t="s">
        <v>260</v>
      </c>
      <c r="N89" s="35" t="s">
        <v>625</v>
      </c>
      <c r="P89" s="66" t="s">
        <v>627</v>
      </c>
      <c r="Q89" s="15" t="s">
        <v>502</v>
      </c>
    </row>
    <row r="90" spans="1:17" ht="15.75">
      <c r="A90" s="64" t="s">
        <v>621</v>
      </c>
      <c r="B90" s="43" t="s">
        <v>62</v>
      </c>
      <c r="G90" s="85">
        <v>13318</v>
      </c>
      <c r="H90" s="17">
        <v>43466</v>
      </c>
      <c r="I90" s="2" t="s">
        <v>276</v>
      </c>
      <c r="J90" s="2" t="s">
        <v>360</v>
      </c>
      <c r="K90" s="2" t="s">
        <v>89</v>
      </c>
      <c r="L90" s="12" t="s">
        <v>287</v>
      </c>
      <c r="M90" s="12" t="s">
        <v>244</v>
      </c>
      <c r="N90" s="35" t="s">
        <v>625</v>
      </c>
      <c r="P90" s="32" t="s">
        <v>361</v>
      </c>
      <c r="Q90" s="15" t="s">
        <v>504</v>
      </c>
    </row>
    <row r="91" spans="1:18" ht="15.75">
      <c r="A91" s="64" t="s">
        <v>622</v>
      </c>
      <c r="B91" s="43" t="s">
        <v>63</v>
      </c>
      <c r="G91" s="85">
        <v>42376</v>
      </c>
      <c r="H91" s="17">
        <v>43466</v>
      </c>
      <c r="I91" s="2" t="s">
        <v>334</v>
      </c>
      <c r="J91" s="7" t="s">
        <v>336</v>
      </c>
      <c r="K91" s="2" t="s">
        <v>120</v>
      </c>
      <c r="L91" s="12" t="s">
        <v>121</v>
      </c>
      <c r="M91" s="12" t="s">
        <v>245</v>
      </c>
      <c r="N91" s="35" t="s">
        <v>625</v>
      </c>
      <c r="P91" s="32" t="s">
        <v>335</v>
      </c>
      <c r="Q91" s="15" t="s">
        <v>503</v>
      </c>
      <c r="R91" s="4" t="s">
        <v>613</v>
      </c>
    </row>
    <row r="92" spans="1:18" ht="15.75">
      <c r="A92" s="64" t="s">
        <v>623</v>
      </c>
      <c r="B92" s="43" t="s">
        <v>497</v>
      </c>
      <c r="G92" s="88">
        <v>40000</v>
      </c>
      <c r="H92" s="17">
        <v>43466</v>
      </c>
      <c r="I92" s="36" t="s">
        <v>511</v>
      </c>
      <c r="J92" s="2" t="s">
        <v>512</v>
      </c>
      <c r="K92" s="2" t="s">
        <v>513</v>
      </c>
      <c r="L92" s="6">
        <v>23875</v>
      </c>
      <c r="M92" s="6" t="s">
        <v>514</v>
      </c>
      <c r="N92" s="35" t="s">
        <v>625</v>
      </c>
      <c r="P92" s="32" t="s">
        <v>515</v>
      </c>
      <c r="Q92" s="15" t="s">
        <v>502</v>
      </c>
      <c r="R92" s="4" t="s">
        <v>613</v>
      </c>
    </row>
    <row r="93" spans="1:17" ht="15.75">
      <c r="A93" s="63" t="s">
        <v>624</v>
      </c>
      <c r="B93" s="109" t="s">
        <v>420</v>
      </c>
      <c r="G93" s="88">
        <v>65404</v>
      </c>
      <c r="H93" s="17">
        <v>43466</v>
      </c>
      <c r="I93" s="2" t="s">
        <v>313</v>
      </c>
      <c r="J93" s="65" t="s">
        <v>274</v>
      </c>
      <c r="K93" s="2" t="s">
        <v>120</v>
      </c>
      <c r="L93" s="12" t="s">
        <v>238</v>
      </c>
      <c r="M93" s="12" t="s">
        <v>239</v>
      </c>
      <c r="N93" s="35" t="s">
        <v>625</v>
      </c>
      <c r="P93" s="32" t="s">
        <v>325</v>
      </c>
      <c r="Q93" s="15" t="s">
        <v>503</v>
      </c>
    </row>
    <row r="94" spans="2:7" ht="15.75">
      <c r="B94" s="24" t="s">
        <v>422</v>
      </c>
      <c r="C94" s="23">
        <f>SUM(C3:C25)</f>
        <v>797248</v>
      </c>
      <c r="D94" s="23">
        <f>SUM(D26:D46)</f>
        <v>875628</v>
      </c>
      <c r="E94" s="23">
        <f>SUM(E3:E93)</f>
        <v>155187</v>
      </c>
      <c r="F94" s="23">
        <f>SUM(F3:F82)</f>
        <v>1279334</v>
      </c>
      <c r="G94" s="23">
        <f>SUM(G3:G93)</f>
        <v>348492</v>
      </c>
    </row>
    <row r="95" spans="2:7" ht="15.75">
      <c r="B95" s="21" t="s">
        <v>653</v>
      </c>
      <c r="C95" s="97">
        <f>SUM(C94/E97)</f>
        <v>0.23069259458275426</v>
      </c>
      <c r="D95" s="97">
        <f>SUM(D94/E97)</f>
        <v>0.25337272117246823</v>
      </c>
      <c r="E95" s="97">
        <f>SUM(E94/E97)</f>
        <v>0.044905088097447574</v>
      </c>
      <c r="F95" s="97">
        <f>SUM(F94/E97)</f>
        <v>0.370189551805628</v>
      </c>
      <c r="G95" s="97">
        <f>SUM(G94/E97)</f>
        <v>0.10084004434170195</v>
      </c>
    </row>
    <row r="96" spans="5:6" ht="15.75">
      <c r="E96" s="3"/>
      <c r="F96" s="3">
        <f>SUM(F94-F82)</f>
        <v>1025756</v>
      </c>
    </row>
    <row r="97" spans="4:5" ht="15.75">
      <c r="D97" s="21" t="s">
        <v>654</v>
      </c>
      <c r="E97" s="23">
        <f>SUM(C94:G94)</f>
        <v>3455889</v>
      </c>
    </row>
    <row r="98" spans="8:9" ht="15.75">
      <c r="H98" s="4" t="s">
        <v>689</v>
      </c>
      <c r="I98" s="3">
        <f>SUM(C94+D94+E94+G94)</f>
        <v>2176555</v>
      </c>
    </row>
    <row r="99" spans="8:9" ht="15.75">
      <c r="H99" s="4" t="s">
        <v>690</v>
      </c>
      <c r="I99" s="100">
        <f>SUM(I98/0.75)-I98</f>
        <v>725518.3333333335</v>
      </c>
    </row>
    <row r="100" spans="4:5" ht="15.75">
      <c r="D100" s="21" t="s">
        <v>527</v>
      </c>
      <c r="E100" s="97">
        <f>Y9</f>
        <v>0.24837258536894435</v>
      </c>
    </row>
    <row r="101" spans="4:7" ht="15.75">
      <c r="D101" s="21" t="s">
        <v>278</v>
      </c>
      <c r="E101" s="98">
        <f>SUM(F51+F52+F54+F80)</f>
        <v>114348</v>
      </c>
      <c r="F101" s="97">
        <f>SUM(E101/F96)</f>
        <v>0.11147680345033321</v>
      </c>
      <c r="G101" s="4" t="s">
        <v>687</v>
      </c>
    </row>
    <row r="102" spans="4:7" ht="15.75">
      <c r="D102" s="4" t="s">
        <v>278</v>
      </c>
      <c r="E102" s="100">
        <f>SUM(E101+F82)</f>
        <v>367926</v>
      </c>
      <c r="F102" s="97">
        <f>SUM(E102/F94)</f>
        <v>0.28759182512150855</v>
      </c>
      <c r="G102" s="4" t="s">
        <v>688</v>
      </c>
    </row>
    <row r="105" spans="5:6" ht="47.25">
      <c r="E105" s="42" t="s">
        <v>674</v>
      </c>
      <c r="F105" s="99" t="s">
        <v>673</v>
      </c>
    </row>
    <row r="106" spans="5:6" ht="15.75">
      <c r="E106" s="3">
        <f>SUM(C94+D94+E94+G94)</f>
        <v>2176555</v>
      </c>
      <c r="F106" s="3">
        <f>SUM(E106/0.75)-E106</f>
        <v>725518.3333333335</v>
      </c>
    </row>
    <row r="108" spans="4:7" ht="15.75">
      <c r="D108" s="99" t="s">
        <v>669</v>
      </c>
      <c r="E108" s="99" t="s">
        <v>670</v>
      </c>
      <c r="F108" s="99" t="s">
        <v>671</v>
      </c>
      <c r="G108" s="99" t="s">
        <v>672</v>
      </c>
    </row>
    <row r="109" spans="4:7" ht="15.75">
      <c r="D109" s="100">
        <v>3661636</v>
      </c>
      <c r="E109" s="100">
        <f>SUM(D109*10%)</f>
        <v>366163.60000000003</v>
      </c>
      <c r="F109" s="100">
        <f>SUM(D109-E109)</f>
        <v>3295472.4</v>
      </c>
      <c r="G109" s="100">
        <f>SUM(F109-E97)</f>
        <v>-160416.6000000001</v>
      </c>
    </row>
    <row r="110" ht="31.5">
      <c r="G110" s="101" t="s">
        <v>691</v>
      </c>
    </row>
  </sheetData>
  <sheetProtection/>
  <mergeCells count="2">
    <mergeCell ref="C1:G1"/>
    <mergeCell ref="V2:Y2"/>
  </mergeCells>
  <hyperlinks>
    <hyperlink ref="P6" r:id="rId1" display="elgibson@lawrencevilleweb.com"/>
    <hyperlink ref="P21" r:id="rId2" display="MooneyT@chesterfield.gov"/>
    <hyperlink ref="P23" r:id="rId3" display="oharac@vcu.edu"/>
    <hyperlink ref="P27" r:id="rId4" display="aspencer@co.caroline.va.us"/>
    <hyperlink ref="P28" r:id="rId5" display="dnash@ocalynchburg.com"/>
    <hyperlink ref="P34" r:id="rId6" display="jnorris@louisa.org"/>
    <hyperlink ref="P39" r:id="rId7" display="mailto:nell.cyr@isleofwightus.net"/>
    <hyperlink ref="P50" r:id="rId8" display="kristen.pine@ywca-shr.org"/>
    <hyperlink ref="P58" r:id="rId9" display="mailto:executivedirector@safejourneys.org"/>
    <hyperlink ref="P59" r:id="rId10" display="grantmanager@avaloncenter.org"/>
    <hyperlink ref="P61" r:id="rId11" display="melissa@thecollinscenter.org"/>
    <hyperlink ref="P63" r:id="rId12" display="edecarlo@quinrivers.org"/>
    <hyperlink ref="P75" r:id="rId13" display="mailto:Sarah.Eberle@LCSJ.org"/>
    <hyperlink ref="P76" r:id="rId14" display="jscales@cafv.info"/>
    <hyperlink ref="P84" r:id="rId15" display="kvanaudenhove@vsdvalliance.org"/>
    <hyperlink ref="P85" r:id="rId16" display="MMcMenemy@oag.state.va.us"/>
    <hyperlink ref="P82" r:id="rId17" display="kvanaudenhove@vsdvalliance.org"/>
    <hyperlink ref="P14" r:id="rId18" display="mailto:plsumpter@lee911.org"/>
  </hyperlinks>
  <printOptions horizontalCentered="1"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12.7109375" style="0" bestFit="1" customWidth="1"/>
    <col min="3" max="3" width="12.7109375" style="0" bestFit="1" customWidth="1"/>
    <col min="6" max="6" width="12.7109375" style="0" bestFit="1" customWidth="1"/>
  </cols>
  <sheetData>
    <row r="2" spans="1:3" ht="12.75">
      <c r="A2" s="103">
        <v>3691882</v>
      </c>
      <c r="B2" s="102">
        <v>0.75</v>
      </c>
      <c r="C2" s="103">
        <f>SUM(A2/B2)</f>
        <v>4922509.333333333</v>
      </c>
    </row>
    <row r="3" spans="1:3" ht="12.75">
      <c r="A3" s="103">
        <v>4922509.33</v>
      </c>
      <c r="B3" s="102">
        <v>0.25</v>
      </c>
      <c r="C3" s="104">
        <f>SUM(A3*B3)</f>
        <v>1230627.3325</v>
      </c>
    </row>
    <row r="4" ht="12.75">
      <c r="F4" s="103"/>
    </row>
    <row r="5" spans="1:3" ht="12.75">
      <c r="A5" s="103">
        <v>3661636</v>
      </c>
      <c r="B5" s="102">
        <v>0.75</v>
      </c>
      <c r="C5" s="103">
        <f>SUM(A5/B5)</f>
        <v>4882181.333333333</v>
      </c>
    </row>
    <row r="6" spans="1:3" ht="12.75">
      <c r="A6" s="103">
        <v>4882181.33</v>
      </c>
      <c r="B6" s="102">
        <v>0.25</v>
      </c>
      <c r="C6" s="104">
        <f>SUM(A6*B6)</f>
        <v>1220545.3325</v>
      </c>
    </row>
    <row r="7" spans="1:3" ht="12.75">
      <c r="A7" s="103"/>
      <c r="C7" s="10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ddowning</dc:creator>
  <cp:keywords/>
  <dc:description/>
  <cp:lastModifiedBy>VITA Program</cp:lastModifiedBy>
  <cp:lastPrinted>2019-03-25T12:03:35Z</cp:lastPrinted>
  <dcterms:created xsi:type="dcterms:W3CDTF">2005-12-08T22:27:34Z</dcterms:created>
  <dcterms:modified xsi:type="dcterms:W3CDTF">2021-04-29T12:01:39Z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